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05" tabRatio="926" activeTab="0"/>
  </bookViews>
  <sheets>
    <sheet name="ΑΙΤΗΣΕΙΣ" sheetId="1" r:id="rId1"/>
    <sheet name="ΣΥΝΟΛΟ ΜΟΡΙΩΝ" sheetId="2" r:id="rId2"/>
    <sheet name="ΑΘΛ.ΔΡ.ΚΛ.ΧΩΡ-ΑΕΡΟ-ΓΥΜΝ" sheetId="3" r:id="rId3"/>
    <sheet name="ΑΝΤΙΣΦΑΙΡΙΣΗ" sheetId="4" r:id="rId4"/>
    <sheet name="ΕΙΔΙΚΗ ΦΥΣ. ΑΓ. ΑΣΚ.ΕΙΔ.ΠΛΥΘΗΣΜ" sheetId="5" r:id="rId5"/>
    <sheet name="ΕΝΟΡΓΑΝΗ" sheetId="6" r:id="rId6"/>
    <sheet name="ΚΑΛΑΘΟΣΦΑΙΡΙΣΗ" sheetId="7" r:id="rId7"/>
    <sheet name="ΠΑΡΑΔΟΣΙΑΚΟΙ ΧΟΡΟΙ" sheetId="8" r:id="rId8"/>
    <sheet name="ΠΕΤΟΣΦΑΙΡΙΣΗ" sheetId="9" r:id="rId9"/>
    <sheet name="ΠΟΔΟΣΦΑΙΡΟ" sheetId="10" r:id="rId10"/>
    <sheet name="ΡΥΘΜΙΚΗ" sheetId="11" r:id="rId11"/>
    <sheet name="TAEKWODO" sheetId="12" r:id="rId12"/>
    <sheet name="20%  ΧΩΡΙΣ ΠΡΟΫΠΗΡΕΣΙΑ" sheetId="13" r:id="rId13"/>
    <sheet name="ΧΩΡΙΣ ΑΝΕΡΓΙΑ" sheetId="14" r:id="rId14"/>
  </sheets>
  <definedNames>
    <definedName name="_xlnm._FilterDatabase" localSheetId="12" hidden="1">'20%  ΧΩΡΙΣ ΠΡΟΫΠΗΡΕΣΙΑ'!$B$3:$V$28</definedName>
    <definedName name="_xlnm._FilterDatabase" localSheetId="1" hidden="1">'ΣΥΝΟΛΟ ΜΟΡΙΩΝ'!$B$3:$U$135</definedName>
  </definedNames>
  <calcPr fullCalcOnLoad="1"/>
</workbook>
</file>

<file path=xl/sharedStrings.xml><?xml version="1.0" encoding="utf-8"?>
<sst xmlns="http://schemas.openxmlformats.org/spreadsheetml/2006/main" count="553" uniqueCount="48">
  <si>
    <t>A/A</t>
  </si>
  <si>
    <t xml:space="preserve">Βαθμός πτυχίου </t>
  </si>
  <si>
    <t>ΣΥΝΟΛΟ</t>
  </si>
  <si>
    <t>ΕΙΔΙΚΟΤΗΤΕΣ</t>
  </si>
  <si>
    <t xml:space="preserve">Κύρια </t>
  </si>
  <si>
    <t xml:space="preserve">Δευτερεύουσα </t>
  </si>
  <si>
    <t>Κ.Δ.Ε.Δ.Α.Μ</t>
  </si>
  <si>
    <t>ΤΥΠΙΚΑ ΠΡΟΣΟΝΤΑ</t>
  </si>
  <si>
    <t>ΛΟΙΠΑ ΑΠΑΙΤΟΥΜΕΝΑ ΠΡΟΣΟΝΤΑ</t>
  </si>
  <si>
    <t>ΕΜΠΕΙΡΙΑ</t>
  </si>
  <si>
    <t>ΛΟΙΠΑ ΒΑΘΜΟΛΟΓΟΥΜΕΝΑ ΚΡΙΤΗΡΙΑ</t>
  </si>
  <si>
    <t>Πολυτεκνία (2 μονάδες)</t>
  </si>
  <si>
    <t>Ανήλικα Τέκνα (Τρίτο) (0,5 μονάδες)</t>
  </si>
  <si>
    <t>Μεταπτυχιακό (1 μονάδα)</t>
  </si>
  <si>
    <t>Διδακτορικό  (2 μονάδες)</t>
  </si>
  <si>
    <t xml:space="preserve">Α. Μήνες απασχ. εώς 96 μήνες  </t>
  </si>
  <si>
    <t>Μόρια μηνών απασχόλησης</t>
  </si>
  <si>
    <t>Ανήλικα Τέκνα (ως δύο)          0,3 μονάδες</t>
  </si>
  <si>
    <t>Μονογονεϊκη οικογένεια (αριθμός τέκνων) Χ (0,5 μονάδες)</t>
  </si>
  <si>
    <t>Επιμορφωτικά Σεμινάρια (0,5/ σεμινάριο την τελευταία 5ετία)</t>
  </si>
  <si>
    <t>1η κατηγορία ειδικότητας          (1,5 μονάδα)</t>
  </si>
  <si>
    <t>2η κατηγορία ειδικότητας (1 μονάδα)</t>
  </si>
  <si>
    <t>Άσκηση Επαγγέλματος (0,5 μονάδα)</t>
  </si>
  <si>
    <t>ΑΡΙΘΜΟΣ ΠΡΩΤΟΚΟΛΟΥ</t>
  </si>
  <si>
    <t>Αριθμός Πρωτοκόλου</t>
  </si>
  <si>
    <t>Η επιλογή των υποψηφίων έγινε σύμφωνα με την υπ΄ αριθ. ΥΠΠΟΑ με Α.Π.:556937 της 21/10/2020 Υπουργική απόφαση και του ΦΕΚ 461/Β΄/14-2-2020)</t>
  </si>
  <si>
    <t>ΥΠΑΙΘΡΙΕΣ ΑΘΛΗΤΙΚΕΣ ΔΡΑΣΤΗΡΙΟΤΗΤΕΣ</t>
  </si>
  <si>
    <t>ΚΟΛΥΜΒΗΣΗ</t>
  </si>
  <si>
    <t>ΥΠΑΙΘΡΙΕΣ ΑΘΛΗΤΙΚΕΣ ΔΡΑΣΤΗΡΙΟΤΗΤΕΣ ΑΘΛΗΤΙΣΜΟΣ ΤΟΥΡΙΣΜΟΣ ΠΕΡΙΒΑΛΛΟΝ</t>
  </si>
  <si>
    <t>ΠΡΟΣΑΡΜΟΣΜΕΝΗ ΦΥΣΙΚΗ ΑΓΩΓΗ</t>
  </si>
  <si>
    <t>ΚΛΑΣΙΚΟΣ ΑΘΛΗΤΙΣΜΟΣ</t>
  </si>
  <si>
    <t>ΠΑΡΑΔΟΣΙΑΚΟΙ ΧΟΡΟΙ</t>
  </si>
  <si>
    <t>ΑΡ. ΠΡΩΤ. :3694/23-02-2024</t>
  </si>
  <si>
    <t>ΑΝΤΙΣΦΑΙΡΙΣΗ</t>
  </si>
  <si>
    <t>ΚΑΛΑΘΟΣΦΑΙΡΙΣΗ</t>
  </si>
  <si>
    <t>ΠΟΔΟΣΦΑΙΡΟ</t>
  </si>
  <si>
    <t>ΠΕΤΟΣΦΑΙΡΙΣΗ</t>
  </si>
  <si>
    <t>ΑΕΡΟΒΙΚΗ ΓΥΜΝΑΣΤΙΚΗ-ΒΑΡΗ</t>
  </si>
  <si>
    <t>ΑΕΡΟΒΙΚΗ - ΒΑΡΗ</t>
  </si>
  <si>
    <t>ΑΘΛΗΤΙΚΕΣ ΔΡΑΣΤΗΡΙΟΤΗΤΕΣ ΚΛΕΙΣΤΟΥ ΧΩΡΟΥ</t>
  </si>
  <si>
    <t>ΡΥΘΜΙΚΗ</t>
  </si>
  <si>
    <t>ΕΙΔΙΚΗ ΑΓΩΓΗ - ΘΕΡΑΠΕΥΤΙΚΗ ΓΥΜΝΑΣΤΙΚΗ</t>
  </si>
  <si>
    <t>ΕΙΔΙΚΗ ΦΥΣΙΚΗ ΑΓΩΓΗ - ΘΕΡΑΠΕΥΤΙΚΗ ΓΥΜΝΑΣΤΙΚΗ</t>
  </si>
  <si>
    <t>ΑΡΣΗ ΒΑΡΩΝ</t>
  </si>
  <si>
    <t>Η ΤΡΙΜΕΛΗΣ ΕΠΙΤΡΟΠΗ</t>
  </si>
  <si>
    <t xml:space="preserve">1. Γκούμας Αστέριος-Πρόεδρος </t>
  </si>
  <si>
    <t xml:space="preserve">2. Τσιντζικλόγλου Θεόδωρος -Αντιπρόεδρος </t>
  </si>
  <si>
    <t xml:space="preserve">3.  Ζαγόρας Γρηγόριος-Μέλος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</si>
</sst>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-408]dddd\,\ d\ mmmm\ yyyy"/>
    <numFmt numFmtId="172" formatCode="[$-408]h:mm:ss\ AM/PM"/>
    <numFmt numFmtId="173" formatCode="&quot;Ναι&quot;;&quot;Ναι&quot;;&quot;Όχι&quot;"/>
    <numFmt numFmtId="174" formatCode="&quot;Ενεργό&quot;;&quot;Ενεργό&quot;;&quot;Ανενεργό&quot;"/>
    <numFmt numFmtId="175" formatCode="[$€-2]\ #,##0.00_);[Red]\([$€-2]\ #,##0.00\)"/>
  </numFmts>
  <fonts count="58">
    <font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sz val="16"/>
      <color indexed="8"/>
      <name val="Arial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b/>
      <sz val="12"/>
      <name val="Arial Greek"/>
      <family val="2"/>
    </font>
    <font>
      <b/>
      <sz val="6"/>
      <name val="Arial Greek"/>
      <family val="2"/>
    </font>
    <font>
      <b/>
      <sz val="7"/>
      <name val="Arial Greek"/>
      <family val="0"/>
    </font>
    <font>
      <b/>
      <sz val="11"/>
      <color indexed="9"/>
      <name val="Arial Greek"/>
      <family val="0"/>
    </font>
    <font>
      <b/>
      <sz val="9"/>
      <name val="Arial Greek"/>
      <family val="2"/>
    </font>
    <font>
      <sz val="10"/>
      <color indexed="10"/>
      <name val="Arial Greek"/>
      <family val="2"/>
    </font>
    <font>
      <sz val="6"/>
      <name val="Arial Greek"/>
      <family val="2"/>
    </font>
    <font>
      <sz val="7"/>
      <name val="Arial Greek"/>
      <family val="2"/>
    </font>
    <font>
      <sz val="14"/>
      <name val="Arial Greek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2"/>
      <color indexed="12"/>
      <name val="Arial Greek"/>
      <family val="0"/>
    </font>
    <font>
      <u val="single"/>
      <sz val="8.2"/>
      <color indexed="20"/>
      <name val="Arial Greek"/>
      <family val="0"/>
    </font>
    <font>
      <b/>
      <sz val="11"/>
      <color indexed="52"/>
      <name val="Calibri"/>
      <family val="2"/>
    </font>
    <font>
      <b/>
      <sz val="12"/>
      <color indexed="10"/>
      <name val="Arial Greek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2"/>
      <color theme="10"/>
      <name val="Arial Greek"/>
      <family val="0"/>
    </font>
    <font>
      <u val="single"/>
      <sz val="8.2"/>
      <color theme="11"/>
      <name val="Arial Greek"/>
      <family val="0"/>
    </font>
    <font>
      <b/>
      <sz val="11"/>
      <color rgb="FFFA7D00"/>
      <name val="Calibri"/>
      <family val="2"/>
    </font>
    <font>
      <b/>
      <sz val="12"/>
      <color rgb="FFFF0000"/>
      <name val="Arial Greek"/>
      <family val="0"/>
    </font>
    <font>
      <sz val="10"/>
      <color rgb="FFFF0000"/>
      <name val="Arial Greek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2" fontId="4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37" borderId="0" xfId="0" applyFont="1" applyFill="1" applyAlignment="1">
      <alignment/>
    </xf>
    <xf numFmtId="0" fontId="6" fillId="0" borderId="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2" fillId="34" borderId="1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9" fillId="38" borderId="11" xfId="0" applyFont="1" applyFill="1" applyBorder="1" applyAlignment="1">
      <alignment horizontal="right" vertical="center" wrapText="1"/>
    </xf>
    <xf numFmtId="2" fontId="5" fillId="38" borderId="10" xfId="0" applyNumberFormat="1" applyFont="1" applyFill="1" applyBorder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2" fontId="5" fillId="38" borderId="10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9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39" borderId="0" xfId="0" applyFont="1" applyFill="1" applyAlignment="1">
      <alignment vertical="center"/>
    </xf>
    <xf numFmtId="2" fontId="4" fillId="39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37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2" fontId="4" fillId="40" borderId="10" xfId="0" applyNumberFormat="1" applyFont="1" applyFill="1" applyBorder="1" applyAlignment="1">
      <alignment horizontal="right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41"/>
  <sheetViews>
    <sheetView tabSelected="1" zoomScale="78" zoomScaleNormal="78" zoomScalePageLayoutView="0" workbookViewId="0" topLeftCell="A40">
      <selection activeCell="D38" sqref="D38"/>
    </sheetView>
  </sheetViews>
  <sheetFormatPr defaultColWidth="9.00390625" defaultRowHeight="12.75"/>
  <cols>
    <col min="1" max="1" width="5.625" style="68" customWidth="1"/>
    <col min="2" max="2" width="46.00390625" style="66" customWidth="1"/>
    <col min="3" max="3" width="31.25390625" style="26" customWidth="1"/>
    <col min="4" max="4" width="28.625" style="26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4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41" customFormat="1" ht="24.75" customHeight="1">
      <c r="A4" s="60">
        <v>1</v>
      </c>
      <c r="B4" s="65">
        <v>3742</v>
      </c>
      <c r="C4" s="67" t="s">
        <v>26</v>
      </c>
      <c r="D4" s="67"/>
      <c r="E4" s="74">
        <v>6.69</v>
      </c>
      <c r="F4" s="74"/>
      <c r="G4" s="74">
        <v>1</v>
      </c>
      <c r="H4" s="58">
        <f aca="true" t="shared" si="0" ref="H4:H25">(E4*0.1)+F4+G4</f>
        <v>1.669</v>
      </c>
      <c r="I4" s="74"/>
      <c r="J4" s="74"/>
      <c r="K4" s="55">
        <f aca="true" t="shared" si="1" ref="K4:K25">J4</f>
        <v>0</v>
      </c>
      <c r="L4" s="74"/>
      <c r="M4" s="74"/>
      <c r="N4" s="74"/>
      <c r="O4" s="74"/>
      <c r="P4" s="58">
        <f aca="true" t="shared" si="2" ref="P4:P25">L4+(M4*0.3)+(N4*0.5)+(O4*0.5)</f>
        <v>0</v>
      </c>
      <c r="Q4" s="74">
        <v>1.5</v>
      </c>
      <c r="R4" s="74"/>
      <c r="S4" s="74"/>
      <c r="T4" s="74"/>
      <c r="U4" s="55">
        <f aca="true" t="shared" si="3" ref="U4:U21">SUM(Q4:T4)</f>
        <v>1.5</v>
      </c>
      <c r="V4" s="56">
        <f aca="true" t="shared" si="4" ref="V4:V25">H4+K4+P4+U4</f>
        <v>3.169</v>
      </c>
    </row>
    <row r="5" spans="1:23" s="42" customFormat="1" ht="24.75" customHeight="1">
      <c r="A5" s="60">
        <v>2</v>
      </c>
      <c r="B5" s="65">
        <v>3822</v>
      </c>
      <c r="C5" s="67" t="s">
        <v>29</v>
      </c>
      <c r="D5" s="67"/>
      <c r="E5" s="77">
        <v>7.62</v>
      </c>
      <c r="F5" s="77"/>
      <c r="G5" s="77">
        <v>1</v>
      </c>
      <c r="H5" s="58">
        <f t="shared" si="0"/>
        <v>1.762</v>
      </c>
      <c r="I5" s="74">
        <v>15.57</v>
      </c>
      <c r="J5" s="74">
        <v>3.5940000000000003</v>
      </c>
      <c r="K5" s="55">
        <f t="shared" si="1"/>
        <v>3.5940000000000003</v>
      </c>
      <c r="L5" s="74"/>
      <c r="M5" s="74">
        <v>2</v>
      </c>
      <c r="N5" s="74"/>
      <c r="O5" s="74"/>
      <c r="P5" s="58">
        <f t="shared" si="2"/>
        <v>0.6</v>
      </c>
      <c r="Q5" s="74">
        <v>1.5</v>
      </c>
      <c r="R5" s="74"/>
      <c r="S5" s="74"/>
      <c r="T5" s="74"/>
      <c r="U5" s="55">
        <f t="shared" si="3"/>
        <v>1.5</v>
      </c>
      <c r="V5" s="56">
        <f t="shared" si="4"/>
        <v>7.4559999999999995</v>
      </c>
      <c r="W5" s="43"/>
    </row>
    <row r="6" spans="1:23" s="42" customFormat="1" ht="24.75" customHeight="1">
      <c r="A6" s="60">
        <v>3</v>
      </c>
      <c r="B6" s="65">
        <v>3823</v>
      </c>
      <c r="C6" s="67" t="s">
        <v>30</v>
      </c>
      <c r="D6" s="67"/>
      <c r="E6" s="74">
        <v>7.1</v>
      </c>
      <c r="F6" s="74"/>
      <c r="G6" s="74"/>
      <c r="H6" s="58">
        <f t="shared" si="0"/>
        <v>0.71</v>
      </c>
      <c r="I6" s="74"/>
      <c r="J6" s="74"/>
      <c r="K6" s="55">
        <f t="shared" si="1"/>
        <v>0</v>
      </c>
      <c r="L6" s="74"/>
      <c r="M6" s="74">
        <v>1</v>
      </c>
      <c r="N6" s="74"/>
      <c r="O6" s="74"/>
      <c r="P6" s="58">
        <f t="shared" si="2"/>
        <v>0.3</v>
      </c>
      <c r="Q6" s="74"/>
      <c r="R6" s="74"/>
      <c r="S6" s="74"/>
      <c r="T6" s="74"/>
      <c r="U6" s="55">
        <f t="shared" si="3"/>
        <v>0</v>
      </c>
      <c r="V6" s="56">
        <f t="shared" si="4"/>
        <v>1.01</v>
      </c>
      <c r="W6" s="43"/>
    </row>
    <row r="7" spans="1:23" s="42" customFormat="1" ht="24.75" customHeight="1">
      <c r="A7" s="60">
        <v>4</v>
      </c>
      <c r="B7" s="65">
        <v>3953</v>
      </c>
      <c r="C7" s="67" t="s">
        <v>26</v>
      </c>
      <c r="D7" s="67"/>
      <c r="E7" s="74">
        <v>7.04</v>
      </c>
      <c r="F7" s="74"/>
      <c r="G7" s="74">
        <v>1</v>
      </c>
      <c r="H7" s="58">
        <f t="shared" si="0"/>
        <v>1.7040000000000002</v>
      </c>
      <c r="I7" s="74">
        <v>6.38</v>
      </c>
      <c r="J7" s="74">
        <v>5.104</v>
      </c>
      <c r="K7" s="55">
        <f t="shared" si="1"/>
        <v>5.104</v>
      </c>
      <c r="L7" s="74"/>
      <c r="M7" s="74"/>
      <c r="N7" s="74"/>
      <c r="O7" s="74"/>
      <c r="P7" s="58">
        <f t="shared" si="2"/>
        <v>0</v>
      </c>
      <c r="Q7" s="74">
        <v>1.5</v>
      </c>
      <c r="R7" s="74"/>
      <c r="S7" s="74"/>
      <c r="T7" s="74"/>
      <c r="U7" s="55">
        <f t="shared" si="3"/>
        <v>1.5</v>
      </c>
      <c r="V7" s="56">
        <f t="shared" si="4"/>
        <v>8.308</v>
      </c>
      <c r="W7" s="43"/>
    </row>
    <row r="8" spans="1:23" s="42" customFormat="1" ht="24.75" customHeight="1">
      <c r="A8" s="60">
        <v>5</v>
      </c>
      <c r="B8" s="65">
        <v>3954</v>
      </c>
      <c r="C8" s="67" t="s">
        <v>31</v>
      </c>
      <c r="D8" s="67"/>
      <c r="E8" s="74">
        <v>6.53</v>
      </c>
      <c r="F8" s="74"/>
      <c r="G8" s="74"/>
      <c r="H8" s="58">
        <f t="shared" si="0"/>
        <v>0.653</v>
      </c>
      <c r="I8" s="74">
        <v>3</v>
      </c>
      <c r="J8" s="74">
        <v>2.4</v>
      </c>
      <c r="K8" s="55">
        <f t="shared" si="1"/>
        <v>2.4</v>
      </c>
      <c r="L8" s="74"/>
      <c r="M8" s="74"/>
      <c r="N8" s="74"/>
      <c r="O8" s="74"/>
      <c r="P8" s="58">
        <f t="shared" si="2"/>
        <v>0</v>
      </c>
      <c r="Q8" s="74">
        <v>1.5</v>
      </c>
      <c r="R8" s="74"/>
      <c r="S8" s="74"/>
      <c r="T8" s="74"/>
      <c r="U8" s="55">
        <f t="shared" si="3"/>
        <v>1.5</v>
      </c>
      <c r="V8" s="56">
        <f t="shared" si="4"/>
        <v>4.553</v>
      </c>
      <c r="W8" s="43"/>
    </row>
    <row r="9" spans="1:23" s="42" customFormat="1" ht="24.75" customHeight="1">
      <c r="A9" s="60">
        <v>6</v>
      </c>
      <c r="B9" s="65">
        <v>4166</v>
      </c>
      <c r="C9" s="67" t="s">
        <v>33</v>
      </c>
      <c r="D9" s="67"/>
      <c r="E9" s="74">
        <v>6.88</v>
      </c>
      <c r="F9" s="74"/>
      <c r="G9" s="74"/>
      <c r="H9" s="58">
        <f t="shared" si="0"/>
        <v>0.6880000000000001</v>
      </c>
      <c r="I9" s="74">
        <v>59.230000000000004</v>
      </c>
      <c r="J9" s="74">
        <v>30.496</v>
      </c>
      <c r="K9" s="55">
        <f t="shared" si="1"/>
        <v>30.496</v>
      </c>
      <c r="L9" s="74"/>
      <c r="M9" s="74"/>
      <c r="N9" s="74"/>
      <c r="O9" s="74"/>
      <c r="P9" s="58">
        <f t="shared" si="2"/>
        <v>0</v>
      </c>
      <c r="Q9" s="74">
        <v>1.5</v>
      </c>
      <c r="R9" s="74"/>
      <c r="S9" s="74"/>
      <c r="T9" s="74"/>
      <c r="U9" s="55">
        <f t="shared" si="3"/>
        <v>1.5</v>
      </c>
      <c r="V9" s="56">
        <f t="shared" si="4"/>
        <v>32.684</v>
      </c>
      <c r="W9" s="43"/>
    </row>
    <row r="10" spans="1:23" s="42" customFormat="1" ht="24.75" customHeight="1">
      <c r="A10" s="60">
        <v>7</v>
      </c>
      <c r="B10" s="65">
        <v>4167</v>
      </c>
      <c r="C10" s="67" t="s">
        <v>34</v>
      </c>
      <c r="D10" s="67"/>
      <c r="E10" s="74">
        <v>6.3</v>
      </c>
      <c r="F10" s="74"/>
      <c r="G10" s="74"/>
      <c r="H10" s="58">
        <f t="shared" si="0"/>
        <v>0.63</v>
      </c>
      <c r="I10" s="74">
        <v>28.62</v>
      </c>
      <c r="J10" s="74">
        <v>16.661</v>
      </c>
      <c r="K10" s="55">
        <f t="shared" si="1"/>
        <v>16.661</v>
      </c>
      <c r="L10" s="74"/>
      <c r="M10" s="74"/>
      <c r="N10" s="74"/>
      <c r="O10" s="74"/>
      <c r="P10" s="58">
        <f t="shared" si="2"/>
        <v>0</v>
      </c>
      <c r="Q10" s="74">
        <v>1.5</v>
      </c>
      <c r="R10" s="74"/>
      <c r="S10" s="74">
        <v>0.5</v>
      </c>
      <c r="T10" s="74"/>
      <c r="U10" s="55">
        <f t="shared" si="3"/>
        <v>2</v>
      </c>
      <c r="V10" s="56">
        <f t="shared" si="4"/>
        <v>19.291</v>
      </c>
      <c r="W10" s="43"/>
    </row>
    <row r="11" spans="1:23" s="42" customFormat="1" ht="24.75" customHeight="1">
      <c r="A11" s="60">
        <v>8</v>
      </c>
      <c r="B11" s="65">
        <v>4230</v>
      </c>
      <c r="C11" s="67" t="s">
        <v>31</v>
      </c>
      <c r="D11" s="67"/>
      <c r="E11" s="74">
        <v>6.82</v>
      </c>
      <c r="F11" s="74"/>
      <c r="G11" s="74"/>
      <c r="H11" s="58">
        <f t="shared" si="0"/>
        <v>0.682</v>
      </c>
      <c r="I11" s="74"/>
      <c r="J11" s="74"/>
      <c r="K11" s="55">
        <f t="shared" si="1"/>
        <v>0</v>
      </c>
      <c r="L11" s="74"/>
      <c r="M11" s="74"/>
      <c r="N11" s="74"/>
      <c r="O11" s="74"/>
      <c r="P11" s="58">
        <f t="shared" si="2"/>
        <v>0</v>
      </c>
      <c r="Q11" s="74">
        <v>1.5</v>
      </c>
      <c r="R11" s="74"/>
      <c r="S11" s="74"/>
      <c r="T11" s="74"/>
      <c r="U11" s="55">
        <f t="shared" si="3"/>
        <v>1.5</v>
      </c>
      <c r="V11" s="56">
        <f t="shared" si="4"/>
        <v>2.182</v>
      </c>
      <c r="W11" s="43"/>
    </row>
    <row r="12" spans="1:23" s="42" customFormat="1" ht="24.75" customHeight="1">
      <c r="A12" s="60">
        <v>9</v>
      </c>
      <c r="B12" s="65">
        <v>4231</v>
      </c>
      <c r="C12" s="67" t="s">
        <v>33</v>
      </c>
      <c r="D12" s="67"/>
      <c r="E12" s="77">
        <v>7.68</v>
      </c>
      <c r="F12" s="77"/>
      <c r="G12" s="77"/>
      <c r="H12" s="58">
        <f t="shared" si="0"/>
        <v>0.768</v>
      </c>
      <c r="I12" s="74">
        <v>51.55</v>
      </c>
      <c r="J12" s="74">
        <v>25.858</v>
      </c>
      <c r="K12" s="55">
        <f t="shared" si="1"/>
        <v>25.858</v>
      </c>
      <c r="L12" s="74"/>
      <c r="M12" s="74">
        <v>1</v>
      </c>
      <c r="N12" s="74"/>
      <c r="O12" s="74"/>
      <c r="P12" s="58">
        <f t="shared" si="2"/>
        <v>0.3</v>
      </c>
      <c r="Q12" s="74">
        <v>1.5</v>
      </c>
      <c r="R12" s="74"/>
      <c r="S12" s="74">
        <v>0.5</v>
      </c>
      <c r="T12" s="74"/>
      <c r="U12" s="55">
        <f t="shared" si="3"/>
        <v>2</v>
      </c>
      <c r="V12" s="56">
        <f t="shared" si="4"/>
        <v>28.926000000000002</v>
      </c>
      <c r="W12" s="43"/>
    </row>
    <row r="13" spans="1:23" s="42" customFormat="1" ht="24.75" customHeight="1">
      <c r="A13" s="60">
        <v>10</v>
      </c>
      <c r="B13" s="65">
        <v>4243</v>
      </c>
      <c r="C13" s="67"/>
      <c r="D13" s="67"/>
      <c r="E13" s="77">
        <v>7.28</v>
      </c>
      <c r="F13" s="77"/>
      <c r="G13" s="77"/>
      <c r="H13" s="83">
        <f t="shared" si="0"/>
        <v>0.7280000000000001</v>
      </c>
      <c r="I13" s="77"/>
      <c r="J13" s="77"/>
      <c r="K13" s="83">
        <f t="shared" si="1"/>
        <v>0</v>
      </c>
      <c r="L13" s="77"/>
      <c r="M13" s="77"/>
      <c r="N13" s="77"/>
      <c r="O13" s="77"/>
      <c r="P13" s="83">
        <f t="shared" si="2"/>
        <v>0</v>
      </c>
      <c r="Q13" s="77"/>
      <c r="R13" s="77"/>
      <c r="S13" s="77"/>
      <c r="T13" s="77"/>
      <c r="U13" s="83">
        <f t="shared" si="3"/>
        <v>0</v>
      </c>
      <c r="V13" s="56">
        <f t="shared" si="4"/>
        <v>0.7280000000000001</v>
      </c>
      <c r="W13" s="43"/>
    </row>
    <row r="14" spans="1:23" s="42" customFormat="1" ht="24.75" customHeight="1">
      <c r="A14" s="60">
        <v>11</v>
      </c>
      <c r="B14" s="65">
        <v>4264</v>
      </c>
      <c r="C14" s="67" t="s">
        <v>27</v>
      </c>
      <c r="D14" s="67" t="s">
        <v>43</v>
      </c>
      <c r="E14" s="77">
        <v>6.93</v>
      </c>
      <c r="F14" s="77"/>
      <c r="G14" s="77">
        <v>1</v>
      </c>
      <c r="H14" s="83">
        <f t="shared" si="0"/>
        <v>1.693</v>
      </c>
      <c r="I14" s="77">
        <v>8.06</v>
      </c>
      <c r="J14" s="77">
        <v>6.448</v>
      </c>
      <c r="K14" s="83">
        <f t="shared" si="1"/>
        <v>6.448</v>
      </c>
      <c r="L14" s="77"/>
      <c r="M14" s="77"/>
      <c r="N14" s="77"/>
      <c r="O14" s="77"/>
      <c r="P14" s="83">
        <f t="shared" si="2"/>
        <v>0</v>
      </c>
      <c r="Q14" s="77"/>
      <c r="R14" s="77"/>
      <c r="S14" s="77">
        <v>0.5</v>
      </c>
      <c r="T14" s="77"/>
      <c r="U14" s="83">
        <f t="shared" si="3"/>
        <v>0.5</v>
      </c>
      <c r="V14" s="56">
        <f t="shared" si="4"/>
        <v>8.641</v>
      </c>
      <c r="W14" s="43"/>
    </row>
    <row r="15" spans="1:23" s="59" customFormat="1" ht="24.75" customHeight="1">
      <c r="A15" s="60">
        <v>12</v>
      </c>
      <c r="B15" s="65">
        <v>4274</v>
      </c>
      <c r="C15" s="67" t="s">
        <v>27</v>
      </c>
      <c r="D15" s="67"/>
      <c r="E15" s="77">
        <v>6.93</v>
      </c>
      <c r="F15" s="77"/>
      <c r="G15" s="77">
        <v>1</v>
      </c>
      <c r="H15" s="83">
        <f t="shared" si="0"/>
        <v>1.693</v>
      </c>
      <c r="I15" s="77">
        <v>8</v>
      </c>
      <c r="J15" s="77">
        <v>6.4</v>
      </c>
      <c r="K15" s="83">
        <f t="shared" si="1"/>
        <v>6.4</v>
      </c>
      <c r="L15" s="77"/>
      <c r="M15" s="77"/>
      <c r="N15" s="77"/>
      <c r="O15" s="77"/>
      <c r="P15" s="83">
        <f t="shared" si="2"/>
        <v>0</v>
      </c>
      <c r="Q15" s="77"/>
      <c r="R15" s="77"/>
      <c r="S15" s="77"/>
      <c r="T15" s="77"/>
      <c r="U15" s="83">
        <f t="shared" si="3"/>
        <v>0</v>
      </c>
      <c r="V15" s="56">
        <f t="shared" si="4"/>
        <v>8.093</v>
      </c>
      <c r="W15" s="43"/>
    </row>
    <row r="16" spans="1:23" s="59" customFormat="1" ht="27" customHeight="1">
      <c r="A16" s="60">
        <v>13</v>
      </c>
      <c r="B16" s="65">
        <v>4289</v>
      </c>
      <c r="C16" s="67" t="s">
        <v>35</v>
      </c>
      <c r="D16" s="67"/>
      <c r="E16" s="74">
        <v>6.73</v>
      </c>
      <c r="F16" s="74"/>
      <c r="G16" s="74"/>
      <c r="H16" s="58">
        <f t="shared" si="0"/>
        <v>0.673</v>
      </c>
      <c r="I16" s="74">
        <v>6.8</v>
      </c>
      <c r="J16" s="74">
        <v>5.44</v>
      </c>
      <c r="K16" s="55">
        <f t="shared" si="1"/>
        <v>5.44</v>
      </c>
      <c r="L16" s="74"/>
      <c r="M16" s="74"/>
      <c r="N16" s="74"/>
      <c r="O16" s="74"/>
      <c r="P16" s="58">
        <f t="shared" si="2"/>
        <v>0</v>
      </c>
      <c r="Q16" s="74">
        <v>1.5</v>
      </c>
      <c r="R16" s="74"/>
      <c r="S16" s="74"/>
      <c r="T16" s="74"/>
      <c r="U16" s="55">
        <f t="shared" si="3"/>
        <v>1.5</v>
      </c>
      <c r="V16" s="56">
        <f t="shared" si="4"/>
        <v>7.613</v>
      </c>
      <c r="W16" s="43"/>
    </row>
    <row r="17" spans="1:23" s="59" customFormat="1" ht="27" customHeight="1">
      <c r="A17" s="60">
        <v>14</v>
      </c>
      <c r="B17" s="65">
        <v>4290</v>
      </c>
      <c r="C17" s="67" t="s">
        <v>33</v>
      </c>
      <c r="D17" s="67"/>
      <c r="E17" s="74">
        <v>6.56</v>
      </c>
      <c r="F17" s="74"/>
      <c r="G17" s="74"/>
      <c r="H17" s="58">
        <f t="shared" si="0"/>
        <v>0.656</v>
      </c>
      <c r="I17" s="74"/>
      <c r="J17" s="74"/>
      <c r="K17" s="55">
        <f t="shared" si="1"/>
        <v>0</v>
      </c>
      <c r="L17" s="74"/>
      <c r="M17" s="74">
        <v>2</v>
      </c>
      <c r="N17" s="74"/>
      <c r="O17" s="74"/>
      <c r="P17" s="58">
        <f t="shared" si="2"/>
        <v>0.6</v>
      </c>
      <c r="Q17" s="74">
        <v>1.5</v>
      </c>
      <c r="R17" s="74"/>
      <c r="S17" s="74">
        <v>0.5</v>
      </c>
      <c r="T17" s="74"/>
      <c r="U17" s="55">
        <f t="shared" si="3"/>
        <v>2</v>
      </c>
      <c r="V17" s="56">
        <f t="shared" si="4"/>
        <v>3.2560000000000002</v>
      </c>
      <c r="W17" s="43"/>
    </row>
    <row r="18" spans="1:23" s="59" customFormat="1" ht="24.75" customHeight="1">
      <c r="A18" s="60">
        <v>15</v>
      </c>
      <c r="B18" s="65">
        <v>4361</v>
      </c>
      <c r="C18" s="67" t="s">
        <v>36</v>
      </c>
      <c r="D18" s="67"/>
      <c r="E18" s="74">
        <v>7.69</v>
      </c>
      <c r="F18" s="74"/>
      <c r="G18" s="74"/>
      <c r="H18" s="58">
        <f t="shared" si="0"/>
        <v>0.7690000000000001</v>
      </c>
      <c r="I18" s="74">
        <v>18.22</v>
      </c>
      <c r="J18" s="74">
        <v>11.652000000000001</v>
      </c>
      <c r="K18" s="55">
        <f t="shared" si="1"/>
        <v>11.652000000000001</v>
      </c>
      <c r="L18" s="74"/>
      <c r="M18" s="74">
        <v>1</v>
      </c>
      <c r="N18" s="74"/>
      <c r="O18" s="74"/>
      <c r="P18" s="58">
        <f t="shared" si="2"/>
        <v>0.3</v>
      </c>
      <c r="Q18" s="74">
        <v>1.5</v>
      </c>
      <c r="R18" s="74"/>
      <c r="S18" s="74"/>
      <c r="T18" s="74"/>
      <c r="U18" s="55">
        <f t="shared" si="3"/>
        <v>1.5</v>
      </c>
      <c r="V18" s="56">
        <f t="shared" si="4"/>
        <v>14.221000000000002</v>
      </c>
      <c r="W18" s="43"/>
    </row>
    <row r="19" spans="1:23" s="59" customFormat="1" ht="24.75" customHeight="1">
      <c r="A19" s="60">
        <v>16</v>
      </c>
      <c r="B19" s="65">
        <v>4624</v>
      </c>
      <c r="C19" s="79" t="s">
        <v>38</v>
      </c>
      <c r="D19" s="78" t="s">
        <v>33</v>
      </c>
      <c r="E19" s="78">
        <v>7.08</v>
      </c>
      <c r="F19" s="80"/>
      <c r="G19" s="74"/>
      <c r="H19" s="58">
        <f t="shared" si="0"/>
        <v>0.7080000000000001</v>
      </c>
      <c r="I19" s="74">
        <v>55.290000000000006</v>
      </c>
      <c r="J19" s="74">
        <v>28.022000000000002</v>
      </c>
      <c r="K19" s="55">
        <f t="shared" si="1"/>
        <v>28.022000000000002</v>
      </c>
      <c r="L19" s="80"/>
      <c r="M19" s="80"/>
      <c r="N19" s="80"/>
      <c r="O19" s="80"/>
      <c r="P19" s="58">
        <f t="shared" si="2"/>
        <v>0</v>
      </c>
      <c r="Q19" s="74">
        <v>1.5</v>
      </c>
      <c r="R19" s="74">
        <v>1</v>
      </c>
      <c r="S19" s="80"/>
      <c r="T19" s="80"/>
      <c r="U19" s="55">
        <f t="shared" si="3"/>
        <v>2.5</v>
      </c>
      <c r="V19" s="56">
        <f t="shared" si="4"/>
        <v>31.23</v>
      </c>
      <c r="W19" s="43"/>
    </row>
    <row r="20" spans="1:23" s="59" customFormat="1" ht="24.75" customHeight="1">
      <c r="A20" s="60">
        <v>17</v>
      </c>
      <c r="B20" s="65">
        <v>4762</v>
      </c>
      <c r="C20" s="67" t="s">
        <v>39</v>
      </c>
      <c r="D20" s="67"/>
      <c r="E20" s="74">
        <v>7.05</v>
      </c>
      <c r="F20" s="76"/>
      <c r="G20" s="74"/>
      <c r="H20" s="58">
        <f t="shared" si="0"/>
        <v>0.7050000000000001</v>
      </c>
      <c r="I20" s="74">
        <v>54.94</v>
      </c>
      <c r="J20" s="74">
        <v>27.788</v>
      </c>
      <c r="K20" s="55">
        <f t="shared" si="1"/>
        <v>27.788</v>
      </c>
      <c r="L20" s="74"/>
      <c r="M20" s="74">
        <v>2</v>
      </c>
      <c r="N20" s="74">
        <v>1</v>
      </c>
      <c r="O20" s="74"/>
      <c r="P20" s="58">
        <f t="shared" si="2"/>
        <v>1.1</v>
      </c>
      <c r="Q20" s="74">
        <v>1.5</v>
      </c>
      <c r="R20" s="74"/>
      <c r="S20" s="74"/>
      <c r="T20" s="74"/>
      <c r="U20" s="55">
        <f t="shared" si="3"/>
        <v>1.5</v>
      </c>
      <c r="V20" s="56">
        <f t="shared" si="4"/>
        <v>31.093000000000004</v>
      </c>
      <c r="W20" s="43"/>
    </row>
    <row r="21" spans="1:23" s="59" customFormat="1" ht="30" customHeight="1">
      <c r="A21" s="60">
        <v>18</v>
      </c>
      <c r="B21" s="65">
        <v>4763</v>
      </c>
      <c r="C21" s="67" t="s">
        <v>40</v>
      </c>
      <c r="D21" s="67" t="s">
        <v>31</v>
      </c>
      <c r="E21" s="74">
        <v>7</v>
      </c>
      <c r="F21" s="74"/>
      <c r="G21" s="74">
        <v>1</v>
      </c>
      <c r="H21" s="58">
        <f t="shared" si="0"/>
        <v>1.7000000000000002</v>
      </c>
      <c r="I21" s="74">
        <v>55.06</v>
      </c>
      <c r="J21" s="74">
        <v>27.913999999999998</v>
      </c>
      <c r="K21" s="55">
        <f t="shared" si="1"/>
        <v>27.913999999999998</v>
      </c>
      <c r="L21" s="74"/>
      <c r="M21" s="74">
        <v>1</v>
      </c>
      <c r="N21" s="74"/>
      <c r="O21" s="74"/>
      <c r="P21" s="58">
        <f t="shared" si="2"/>
        <v>0.3</v>
      </c>
      <c r="Q21" s="74">
        <v>1.5</v>
      </c>
      <c r="R21" s="74">
        <v>1</v>
      </c>
      <c r="S21" s="74"/>
      <c r="T21" s="74"/>
      <c r="U21" s="55">
        <f t="shared" si="3"/>
        <v>2.5</v>
      </c>
      <c r="V21" s="56">
        <f t="shared" si="4"/>
        <v>32.414</v>
      </c>
      <c r="W21" s="43"/>
    </row>
    <row r="22" spans="1:23" s="59" customFormat="1" ht="29.25" customHeight="1">
      <c r="A22" s="60">
        <v>19</v>
      </c>
      <c r="B22" s="65">
        <v>4764</v>
      </c>
      <c r="C22" s="67" t="s">
        <v>34</v>
      </c>
      <c r="D22" s="67"/>
      <c r="E22" s="74">
        <v>8.16</v>
      </c>
      <c r="F22" s="74"/>
      <c r="G22" s="74"/>
      <c r="H22" s="58">
        <f t="shared" si="0"/>
        <v>0.8160000000000001</v>
      </c>
      <c r="I22" s="74"/>
      <c r="J22" s="74"/>
      <c r="K22" s="55">
        <f t="shared" si="1"/>
        <v>0</v>
      </c>
      <c r="L22" s="74"/>
      <c r="M22" s="74"/>
      <c r="N22" s="74"/>
      <c r="O22" s="74"/>
      <c r="P22" s="58">
        <f t="shared" si="2"/>
        <v>0</v>
      </c>
      <c r="Q22" s="74">
        <v>1.5</v>
      </c>
      <c r="R22" s="74"/>
      <c r="S22" s="74">
        <v>0.5</v>
      </c>
      <c r="T22" s="74"/>
      <c r="U22" s="55">
        <v>1.5</v>
      </c>
      <c r="V22" s="56">
        <f t="shared" si="4"/>
        <v>2.316</v>
      </c>
      <c r="W22" s="43"/>
    </row>
    <row r="23" spans="1:23" s="59" customFormat="1" ht="24.75" customHeight="1">
      <c r="A23" s="60">
        <v>20</v>
      </c>
      <c r="B23" s="65">
        <v>4765</v>
      </c>
      <c r="C23" s="67" t="s">
        <v>36</v>
      </c>
      <c r="D23" s="67"/>
      <c r="E23" s="74">
        <v>7.5</v>
      </c>
      <c r="F23" s="74"/>
      <c r="G23" s="74">
        <v>1</v>
      </c>
      <c r="H23" s="58">
        <f t="shared" si="0"/>
        <v>1.75</v>
      </c>
      <c r="I23" s="74"/>
      <c r="J23" s="74"/>
      <c r="K23" s="55">
        <f t="shared" si="1"/>
        <v>0</v>
      </c>
      <c r="L23" s="74"/>
      <c r="M23" s="74"/>
      <c r="N23" s="74"/>
      <c r="O23" s="74"/>
      <c r="P23" s="58">
        <f t="shared" si="2"/>
        <v>0</v>
      </c>
      <c r="Q23" s="74">
        <v>1.5</v>
      </c>
      <c r="R23" s="74"/>
      <c r="S23" s="74"/>
      <c r="T23" s="74"/>
      <c r="U23" s="55">
        <f>SUM(Q23:T23)</f>
        <v>1.5</v>
      </c>
      <c r="V23" s="56">
        <f t="shared" si="4"/>
        <v>3.25</v>
      </c>
      <c r="W23" s="43"/>
    </row>
    <row r="24" spans="1:23" s="59" customFormat="1" ht="27" customHeight="1">
      <c r="A24" s="60">
        <v>21</v>
      </c>
      <c r="B24" s="65">
        <v>4849</v>
      </c>
      <c r="C24" s="67" t="s">
        <v>31</v>
      </c>
      <c r="D24" s="67"/>
      <c r="E24" s="74">
        <v>6.69</v>
      </c>
      <c r="F24" s="74"/>
      <c r="G24" s="74">
        <v>1</v>
      </c>
      <c r="H24" s="58">
        <f t="shared" si="0"/>
        <v>1.669</v>
      </c>
      <c r="I24" s="74"/>
      <c r="J24" s="74"/>
      <c r="K24" s="55">
        <f t="shared" si="1"/>
        <v>0</v>
      </c>
      <c r="L24" s="74"/>
      <c r="M24" s="74"/>
      <c r="N24" s="74"/>
      <c r="O24" s="74"/>
      <c r="P24" s="58">
        <f t="shared" si="2"/>
        <v>0</v>
      </c>
      <c r="Q24" s="74">
        <v>1.5</v>
      </c>
      <c r="R24" s="74"/>
      <c r="S24" s="74"/>
      <c r="T24" s="74"/>
      <c r="U24" s="55">
        <f>SUM(Q24:T24)</f>
        <v>1.5</v>
      </c>
      <c r="V24" s="56">
        <f t="shared" si="4"/>
        <v>3.169</v>
      </c>
      <c r="W24" s="43"/>
    </row>
    <row r="25" spans="1:23" s="59" customFormat="1" ht="24.75" customHeight="1">
      <c r="A25" s="60">
        <v>22</v>
      </c>
      <c r="B25" s="65">
        <v>4851</v>
      </c>
      <c r="C25" s="67" t="s">
        <v>42</v>
      </c>
      <c r="D25" s="67"/>
      <c r="E25" s="74">
        <v>8.77</v>
      </c>
      <c r="F25" s="74"/>
      <c r="G25" s="74"/>
      <c r="H25" s="58">
        <f t="shared" si="0"/>
        <v>0.877</v>
      </c>
      <c r="I25" s="74"/>
      <c r="J25" s="74"/>
      <c r="K25" s="55">
        <f t="shared" si="1"/>
        <v>0</v>
      </c>
      <c r="L25" s="74"/>
      <c r="M25" s="74"/>
      <c r="N25" s="74"/>
      <c r="O25" s="74"/>
      <c r="P25" s="58">
        <f t="shared" si="2"/>
        <v>0</v>
      </c>
      <c r="Q25" s="74">
        <v>1.5</v>
      </c>
      <c r="R25" s="74"/>
      <c r="S25" s="74">
        <v>0.5</v>
      </c>
      <c r="T25" s="74">
        <v>0.5</v>
      </c>
      <c r="U25" s="55">
        <f>SUM(Q25:T25)</f>
        <v>2.5</v>
      </c>
      <c r="V25" s="56">
        <f t="shared" si="4"/>
        <v>3.377</v>
      </c>
      <c r="W25" s="43"/>
    </row>
    <row r="26" spans="1:23" s="59" customFormat="1" ht="161.25" customHeight="1">
      <c r="A26" s="60">
        <v>23</v>
      </c>
      <c r="B26" s="110" t="s">
        <v>25</v>
      </c>
      <c r="C26" s="67"/>
      <c r="D26" s="67"/>
      <c r="E26" s="74"/>
      <c r="F26" s="76"/>
      <c r="G26" s="74"/>
      <c r="H26" s="58"/>
      <c r="I26" s="74"/>
      <c r="J26" s="74"/>
      <c r="K26" s="55"/>
      <c r="L26" s="76"/>
      <c r="M26" s="76"/>
      <c r="N26" s="76"/>
      <c r="O26" s="76"/>
      <c r="P26" s="58"/>
      <c r="Q26" s="76"/>
      <c r="R26" s="74"/>
      <c r="S26" s="76"/>
      <c r="T26" s="76"/>
      <c r="U26" s="55"/>
      <c r="V26" s="56"/>
      <c r="W26" s="43"/>
    </row>
    <row r="27" ht="15">
      <c r="V27" s="40"/>
    </row>
    <row r="28" spans="9:22" ht="15">
      <c r="I28" s="24"/>
      <c r="V28" s="40"/>
    </row>
    <row r="29" spans="2:22" ht="15">
      <c r="B29" s="59" t="s">
        <v>44</v>
      </c>
      <c r="I29" s="24"/>
      <c r="V29" s="40"/>
    </row>
    <row r="30" spans="2:22" ht="15">
      <c r="B30" s="111" t="s">
        <v>45</v>
      </c>
      <c r="V30" s="40"/>
    </row>
    <row r="31" spans="2:22" ht="15">
      <c r="B31" s="111" t="s">
        <v>46</v>
      </c>
      <c r="V31" s="40"/>
    </row>
    <row r="32" spans="2:22" ht="15">
      <c r="B32" s="111" t="s">
        <v>47</v>
      </c>
      <c r="V32" s="40"/>
    </row>
    <row r="33" ht="15">
      <c r="V33" s="40"/>
    </row>
    <row r="34" ht="15">
      <c r="V34" s="40"/>
    </row>
    <row r="35" ht="15">
      <c r="V35" s="40"/>
    </row>
    <row r="36" ht="15">
      <c r="V36" s="40"/>
    </row>
    <row r="37" ht="15">
      <c r="V37" s="40"/>
    </row>
    <row r="38" ht="15">
      <c r="V38" s="40"/>
    </row>
    <row r="39" ht="15">
      <c r="V39" s="40"/>
    </row>
    <row r="40" ht="15">
      <c r="V40" s="40"/>
    </row>
    <row r="41" ht="15">
      <c r="V41" s="40"/>
    </row>
  </sheetData>
  <sheetProtection/>
  <mergeCells count="5">
    <mergeCell ref="Q2:U2"/>
    <mergeCell ref="C2:D2"/>
    <mergeCell ref="E2:H2"/>
    <mergeCell ref="I2:J2"/>
    <mergeCell ref="L2:P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8"/>
  <sheetViews>
    <sheetView zoomScale="80" zoomScaleNormal="80" zoomScaleSheetLayoutView="91" zoomScalePageLayoutView="0" workbookViewId="0" topLeftCell="A1">
      <selection activeCell="G9" sqref="G9"/>
    </sheetView>
  </sheetViews>
  <sheetFormatPr defaultColWidth="9.00390625" defaultRowHeight="12.75"/>
  <cols>
    <col min="1" max="1" width="5.625" style="68" customWidth="1"/>
    <col min="2" max="2" width="14.25390625" style="94" bestFit="1" customWidth="1"/>
    <col min="3" max="3" width="46.125" style="95" customWidth="1"/>
    <col min="4" max="4" width="26.125" style="95" customWidth="1"/>
    <col min="5" max="5" width="11.375" style="89" customWidth="1"/>
    <col min="6" max="7" width="12.375" style="90" customWidth="1"/>
    <col min="8" max="8" width="12.25390625" style="73" customWidth="1"/>
    <col min="9" max="9" width="14.125" style="96" customWidth="1"/>
    <col min="10" max="10" width="13.00390625" style="96" customWidth="1"/>
    <col min="11" max="11" width="11.625" style="32" customWidth="1"/>
    <col min="12" max="12" width="10.375" style="90" customWidth="1"/>
    <col min="13" max="13" width="12.75390625" style="90" customWidth="1"/>
    <col min="14" max="14" width="11.625" style="90" customWidth="1"/>
    <col min="15" max="15" width="12.625" style="90" customWidth="1"/>
    <col min="16" max="16" width="11.00390625" style="32" customWidth="1"/>
    <col min="17" max="18" width="10.25390625" style="90" customWidth="1"/>
    <col min="19" max="19" width="13.00390625" style="90" customWidth="1"/>
    <col min="20" max="20" width="13.375" style="90" customWidth="1"/>
    <col min="21" max="21" width="11.375" style="73" customWidth="1"/>
    <col min="22" max="22" width="13.75390625" style="84" customWidth="1"/>
    <col min="23" max="16384" width="9.125" style="54" customWidth="1"/>
  </cols>
  <sheetData>
    <row r="1" spans="1:11" ht="37.5" customHeight="1" thickBot="1">
      <c r="A1" s="61"/>
      <c r="B1" s="61"/>
      <c r="C1" s="64"/>
      <c r="D1" s="88"/>
      <c r="I1" s="91"/>
      <c r="J1" s="9" t="s">
        <v>32</v>
      </c>
      <c r="K1" s="28"/>
    </row>
    <row r="2" spans="1:22" s="92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84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ht="24.75" customHeight="1">
      <c r="A4" s="109">
        <v>1</v>
      </c>
      <c r="B4" s="102">
        <v>4289</v>
      </c>
      <c r="C4" s="103" t="s">
        <v>35</v>
      </c>
      <c r="D4" s="103"/>
      <c r="E4" s="104">
        <v>6.73</v>
      </c>
      <c r="F4" s="104"/>
      <c r="G4" s="104"/>
      <c r="H4" s="105">
        <f>(E4*0.1)+F4+G4</f>
        <v>0.673</v>
      </c>
      <c r="I4" s="104">
        <v>6.8</v>
      </c>
      <c r="J4" s="104">
        <v>5.44</v>
      </c>
      <c r="K4" s="105">
        <f>J4</f>
        <v>5.44</v>
      </c>
      <c r="L4" s="104"/>
      <c r="M4" s="104"/>
      <c r="N4" s="104"/>
      <c r="O4" s="104"/>
      <c r="P4" s="105">
        <f>L4+(M4*0.3)+(N4*0.5)+(O4*0.5)</f>
        <v>0</v>
      </c>
      <c r="Q4" s="104">
        <v>1.5</v>
      </c>
      <c r="R4" s="104"/>
      <c r="S4" s="104"/>
      <c r="T4" s="104"/>
      <c r="U4" s="105">
        <f>SUM(Q4:T4)</f>
        <v>1.5</v>
      </c>
      <c r="V4" s="56">
        <f>H4+K4+P4+U4</f>
        <v>7.613</v>
      </c>
    </row>
    <row r="5" spans="1:22" s="50" customFormat="1" ht="141.75">
      <c r="A5" s="70">
        <v>2</v>
      </c>
      <c r="B5" s="65"/>
      <c r="C5" s="110" t="s">
        <v>25</v>
      </c>
      <c r="D5" s="67"/>
      <c r="E5" s="74"/>
      <c r="F5" s="74"/>
      <c r="G5" s="74"/>
      <c r="H5" s="58"/>
      <c r="I5" s="77"/>
      <c r="J5" s="77"/>
      <c r="K5" s="55"/>
      <c r="L5" s="74"/>
      <c r="M5" s="74"/>
      <c r="N5" s="74"/>
      <c r="O5" s="74"/>
      <c r="P5" s="58"/>
      <c r="Q5" s="74"/>
      <c r="R5" s="74"/>
      <c r="S5" s="74"/>
      <c r="T5" s="74"/>
      <c r="U5" s="31"/>
      <c r="V5" s="56"/>
    </row>
    <row r="6" s="50" customFormat="1" ht="24.75" customHeight="1"/>
    <row r="7" s="52" customFormat="1" ht="24.75" customHeight="1">
      <c r="C7" s="59" t="s">
        <v>44</v>
      </c>
    </row>
    <row r="8" s="52" customFormat="1" ht="18.75" customHeight="1">
      <c r="C8" s="111" t="s">
        <v>45</v>
      </c>
    </row>
    <row r="9" s="52" customFormat="1" ht="28.5">
      <c r="C9" s="111" t="s">
        <v>46</v>
      </c>
    </row>
    <row r="10" s="50" customFormat="1" ht="14.25" customHeight="1">
      <c r="C10" s="111" t="s">
        <v>47</v>
      </c>
    </row>
    <row r="11" s="50" customFormat="1" ht="12.75"/>
    <row r="12" s="50" customFormat="1" ht="12.75"/>
    <row r="13" s="50" customFormat="1" ht="12.75"/>
    <row r="14" s="50" customFormat="1" ht="12.75"/>
    <row r="15" s="50" customFormat="1" ht="12.75"/>
    <row r="16" s="50" customFormat="1" ht="12.75"/>
    <row r="17" s="50" customFormat="1" ht="12.75"/>
    <row r="18" s="50" customFormat="1" ht="12.75"/>
    <row r="19" s="50" customFormat="1" ht="12.75"/>
    <row r="20" s="52" customFormat="1" ht="12.75"/>
    <row r="21" s="50" customFormat="1" ht="12.75"/>
    <row r="22" s="50" customFormat="1" ht="12.75"/>
    <row r="23" s="50" customFormat="1" ht="12.75"/>
    <row r="24" s="50" customFormat="1" ht="12.75"/>
    <row r="25" s="50" customFormat="1" ht="12.75"/>
    <row r="26" s="50" customFormat="1" ht="12.75"/>
    <row r="27" s="50" customFormat="1" ht="12.75"/>
    <row r="28" s="50" customFormat="1" ht="12.75"/>
    <row r="29" s="50" customFormat="1" ht="12.75"/>
    <row r="30" s="50" customFormat="1" ht="12.75"/>
    <row r="31" s="50" customFormat="1" ht="12.75"/>
    <row r="32" s="50" customFormat="1" ht="12.75"/>
    <row r="33" s="50" customFormat="1" ht="12.75"/>
    <row r="34" s="50" customFormat="1" ht="12.75"/>
    <row r="35" s="50" customFormat="1" ht="12.75"/>
    <row r="36" s="50" customFormat="1" ht="12.75"/>
    <row r="37" s="50" customFormat="1" ht="12.75"/>
    <row r="38" s="50" customFormat="1" ht="12.75"/>
    <row r="39" s="50" customFormat="1" ht="12.75"/>
    <row r="40" s="50" customFormat="1" ht="12.75"/>
    <row r="41" s="50" customFormat="1" ht="12.75"/>
    <row r="42" s="50" customFormat="1" ht="12.75"/>
    <row r="43" s="50" customFormat="1" ht="12.75"/>
    <row r="44" s="50" customFormat="1" ht="12.75"/>
    <row r="45" s="50" customFormat="1" ht="12.75"/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6.5" customHeight="1"/>
    <row r="55" s="50" customFormat="1" ht="15.75" customHeight="1"/>
    <row r="56" s="50" customFormat="1" ht="12.75"/>
    <row r="57" s="50" customFormat="1" ht="12.75"/>
    <row r="58" s="50" customFormat="1" ht="12.75"/>
    <row r="59" s="50" customFormat="1" ht="15" customHeight="1"/>
    <row r="60" s="50" customFormat="1" ht="15" customHeight="1"/>
    <row r="61" s="50" customFormat="1" ht="12.75"/>
    <row r="62" s="50" customFormat="1" ht="12.75"/>
    <row r="63" s="50" customFormat="1" ht="15" customHeight="1"/>
    <row r="64" s="50" customFormat="1" ht="12.75"/>
    <row r="65" s="50" customFormat="1" ht="12.75"/>
    <row r="66" s="50" customFormat="1" ht="12.75"/>
    <row r="67" s="50" customFormat="1" ht="12.75"/>
    <row r="68" s="50" customFormat="1" ht="12.75"/>
    <row r="69" s="50" customFormat="1" ht="12.75"/>
    <row r="70" s="50" customFormat="1" ht="12.75"/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="50" customFormat="1" ht="12.75"/>
    <row r="77" s="50" customFormat="1" ht="12.75"/>
    <row r="78" s="54" customFormat="1" ht="12.75"/>
    <row r="79" s="50" customFormat="1" ht="12.75"/>
    <row r="80" s="54" customFormat="1" ht="12.75"/>
    <row r="81" s="54" customFormat="1" ht="12.75"/>
    <row r="82" s="54" customFormat="1" ht="15.75" customHeight="1"/>
    <row r="83" s="50" customFormat="1" ht="12.75"/>
    <row r="84" s="50" customFormat="1" ht="12.75"/>
    <row r="85" s="50" customFormat="1" ht="12.75"/>
    <row r="86" s="54" customFormat="1" ht="12.75"/>
    <row r="87" s="54" customFormat="1" ht="12.75"/>
    <row r="88" s="50" customFormat="1" ht="15" customHeight="1"/>
    <row r="89" s="50" customFormat="1" ht="15" customHeight="1"/>
    <row r="90" s="50" customFormat="1" ht="12.75"/>
    <row r="91" s="50" customFormat="1" ht="12.75"/>
    <row r="92" s="50" customFormat="1" ht="12.75"/>
    <row r="93" s="50" customFormat="1" ht="12.75"/>
    <row r="94" s="50" customFormat="1" ht="12.75"/>
    <row r="95" s="50" customFormat="1" ht="12.75"/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4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4.25" customHeight="1"/>
    <row r="112" s="93" customFormat="1" ht="303" customHeight="1"/>
    <row r="113" spans="1:22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9:22" ht="15">
      <c r="I116" s="98"/>
      <c r="V116" s="85"/>
    </row>
    <row r="117" ht="15">
      <c r="V117" s="85"/>
    </row>
    <row r="118" ht="15">
      <c r="V118" s="85"/>
    </row>
    <row r="119" ht="15">
      <c r="V119" s="85"/>
    </row>
    <row r="120" ht="15">
      <c r="V120" s="85"/>
    </row>
    <row r="121" ht="15">
      <c r="V121" s="85"/>
    </row>
    <row r="122" ht="15">
      <c r="V122" s="85"/>
    </row>
    <row r="123" ht="15">
      <c r="V123" s="85"/>
    </row>
    <row r="124" ht="15">
      <c r="V124" s="85"/>
    </row>
    <row r="125" ht="15">
      <c r="V125" s="85"/>
    </row>
    <row r="126" ht="15">
      <c r="V126" s="85"/>
    </row>
    <row r="127" ht="15">
      <c r="V127" s="85"/>
    </row>
    <row r="128" ht="15">
      <c r="V128" s="85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8"/>
  <sheetViews>
    <sheetView zoomScale="80" zoomScaleNormal="80" zoomScaleSheetLayoutView="87" zoomScalePageLayoutView="0" workbookViewId="0" topLeftCell="A1">
      <selection activeCell="G12" sqref="G12"/>
    </sheetView>
  </sheetViews>
  <sheetFormatPr defaultColWidth="9.00390625" defaultRowHeight="12.75"/>
  <cols>
    <col min="1" max="1" width="5.625" style="68" customWidth="1"/>
    <col min="2" max="2" width="14.375" style="94" customWidth="1"/>
    <col min="3" max="3" width="46.00390625" style="95" customWidth="1"/>
    <col min="4" max="4" width="26.125" style="95" customWidth="1"/>
    <col min="5" max="5" width="11.375" style="89" customWidth="1"/>
    <col min="6" max="7" width="12.375" style="90" customWidth="1"/>
    <col min="8" max="8" width="12.25390625" style="73" customWidth="1"/>
    <col min="9" max="9" width="14.125" style="96" customWidth="1"/>
    <col min="10" max="10" width="13.00390625" style="96" customWidth="1"/>
    <col min="11" max="11" width="11.625" style="32" customWidth="1"/>
    <col min="12" max="12" width="10.375" style="90" customWidth="1"/>
    <col min="13" max="13" width="12.75390625" style="90" customWidth="1"/>
    <col min="14" max="14" width="11.625" style="90" customWidth="1"/>
    <col min="15" max="15" width="12.625" style="90" customWidth="1"/>
    <col min="16" max="16" width="11.00390625" style="32" customWidth="1"/>
    <col min="17" max="18" width="10.25390625" style="90" customWidth="1"/>
    <col min="19" max="19" width="13.00390625" style="90" customWidth="1"/>
    <col min="20" max="20" width="13.375" style="90" customWidth="1"/>
    <col min="21" max="21" width="11.375" style="73" customWidth="1"/>
    <col min="22" max="22" width="13.75390625" style="84" customWidth="1"/>
    <col min="23" max="16384" width="9.125" style="54" customWidth="1"/>
  </cols>
  <sheetData>
    <row r="1" spans="1:11" ht="37.5" customHeight="1" thickBot="1">
      <c r="A1" s="61"/>
      <c r="B1" s="61"/>
      <c r="C1" s="64"/>
      <c r="D1" s="88"/>
      <c r="I1" s="91"/>
      <c r="J1" s="9" t="s">
        <v>32</v>
      </c>
      <c r="K1" s="28"/>
    </row>
    <row r="2" spans="1:22" s="92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84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ht="21.75" customHeight="1">
      <c r="A4" s="109">
        <v>1</v>
      </c>
      <c r="B4" s="102">
        <v>4763</v>
      </c>
      <c r="C4" s="103" t="s">
        <v>40</v>
      </c>
      <c r="D4" s="103"/>
      <c r="E4" s="104">
        <v>7</v>
      </c>
      <c r="F4" s="104"/>
      <c r="G4" s="104">
        <v>1</v>
      </c>
      <c r="H4" s="105">
        <f>(E4*0.1)+F4+G4</f>
        <v>1.7000000000000002</v>
      </c>
      <c r="I4" s="104">
        <v>55.06</v>
      </c>
      <c r="J4" s="104">
        <v>27.913999999999998</v>
      </c>
      <c r="K4" s="105">
        <f>J4</f>
        <v>27.913999999999998</v>
      </c>
      <c r="L4" s="104"/>
      <c r="M4" s="104">
        <v>1</v>
      </c>
      <c r="N4" s="104"/>
      <c r="O4" s="104"/>
      <c r="P4" s="105">
        <f>L4+(M4*0.3)+(N4*0.5)+(O4*0.5)</f>
        <v>0.3</v>
      </c>
      <c r="Q4" s="104">
        <v>1.5</v>
      </c>
      <c r="R4" s="104"/>
      <c r="S4" s="104"/>
      <c r="T4" s="104"/>
      <c r="U4" s="105">
        <f>SUM(Q4:T4)</f>
        <v>1.5</v>
      </c>
      <c r="V4" s="56">
        <f>H4+K4+P4+U4</f>
        <v>31.413999999999998</v>
      </c>
    </row>
    <row r="5" spans="1:22" s="50" customFormat="1" ht="162">
      <c r="A5" s="70">
        <v>2</v>
      </c>
      <c r="B5" s="65"/>
      <c r="C5" s="110" t="s">
        <v>25</v>
      </c>
      <c r="D5" s="67"/>
      <c r="E5" s="74"/>
      <c r="F5" s="74"/>
      <c r="G5" s="74"/>
      <c r="H5" s="58"/>
      <c r="I5" s="77"/>
      <c r="J5" s="77"/>
      <c r="K5" s="55"/>
      <c r="L5" s="74"/>
      <c r="M5" s="74"/>
      <c r="N5" s="74"/>
      <c r="O5" s="74"/>
      <c r="P5" s="58"/>
      <c r="Q5" s="74"/>
      <c r="R5" s="74"/>
      <c r="S5" s="74"/>
      <c r="T5" s="74"/>
      <c r="U5" s="31"/>
      <c r="V5" s="49"/>
    </row>
    <row r="6" s="50" customFormat="1" ht="21.75" customHeight="1"/>
    <row r="7" s="52" customFormat="1" ht="21.75" customHeight="1">
      <c r="C7" s="59" t="s">
        <v>44</v>
      </c>
    </row>
    <row r="8" s="52" customFormat="1" ht="21.75" customHeight="1">
      <c r="C8" s="111" t="s">
        <v>45</v>
      </c>
    </row>
    <row r="9" s="52" customFormat="1" ht="21.75" customHeight="1">
      <c r="C9" s="111" t="s">
        <v>46</v>
      </c>
    </row>
    <row r="10" s="50" customFormat="1" ht="21.75" customHeight="1">
      <c r="C10" s="111" t="s">
        <v>47</v>
      </c>
    </row>
    <row r="11" s="50" customFormat="1" ht="21.75" customHeight="1"/>
    <row r="12" s="50" customFormat="1" ht="21.75" customHeight="1"/>
    <row r="13" s="50" customFormat="1" ht="21.75" customHeight="1"/>
    <row r="14" s="50" customFormat="1" ht="21.75" customHeight="1"/>
    <row r="15" s="50" customFormat="1" ht="21.75" customHeight="1"/>
    <row r="16" s="50" customFormat="1" ht="21.75" customHeight="1"/>
    <row r="17" s="50" customFormat="1" ht="21.75" customHeight="1"/>
    <row r="18" s="50" customFormat="1" ht="21.75" customHeight="1"/>
    <row r="19" s="50" customFormat="1" ht="21.75" customHeight="1"/>
    <row r="20" s="52" customFormat="1" ht="21.75" customHeight="1"/>
    <row r="21" s="50" customFormat="1" ht="21.75" customHeight="1"/>
    <row r="22" s="50" customFormat="1" ht="21.75" customHeight="1"/>
    <row r="23" s="50" customFormat="1" ht="21.75" customHeight="1"/>
    <row r="24" s="50" customFormat="1" ht="21.75" customHeight="1"/>
    <row r="25" s="50" customFormat="1" ht="21.75" customHeight="1"/>
    <row r="26" s="50" customFormat="1" ht="21.75" customHeight="1"/>
    <row r="27" s="50" customFormat="1" ht="21.75" customHeight="1"/>
    <row r="28" s="50" customFormat="1" ht="21.75" customHeight="1"/>
    <row r="29" s="50" customFormat="1" ht="21.75" customHeight="1"/>
    <row r="30" s="50" customFormat="1" ht="21.75" customHeight="1"/>
    <row r="31" s="50" customFormat="1" ht="21.75" customHeight="1"/>
    <row r="32" s="50" customFormat="1" ht="21.75" customHeight="1"/>
    <row r="33" s="50" customFormat="1" ht="12.75"/>
    <row r="34" s="50" customFormat="1" ht="12.75"/>
    <row r="35" s="50" customFormat="1" ht="12.75"/>
    <row r="36" s="50" customFormat="1" ht="12.75"/>
    <row r="37" s="50" customFormat="1" ht="12.75"/>
    <row r="38" s="50" customFormat="1" ht="12.75"/>
    <row r="39" s="50" customFormat="1" ht="12.75"/>
    <row r="40" s="50" customFormat="1" ht="12.75"/>
    <row r="41" s="50" customFormat="1" ht="12.75"/>
    <row r="42" s="50" customFormat="1" ht="12.75"/>
    <row r="43" s="50" customFormat="1" ht="12.75"/>
    <row r="44" s="50" customFormat="1" ht="12.75"/>
    <row r="45" s="50" customFormat="1" ht="12.75"/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6.5" customHeight="1"/>
    <row r="55" s="50" customFormat="1" ht="15.75" customHeight="1"/>
    <row r="56" s="50" customFormat="1" ht="12.75"/>
    <row r="57" s="50" customFormat="1" ht="12.75"/>
    <row r="58" s="50" customFormat="1" ht="12.75"/>
    <row r="59" s="50" customFormat="1" ht="15" customHeight="1"/>
    <row r="60" s="50" customFormat="1" ht="15" customHeight="1"/>
    <row r="61" s="50" customFormat="1" ht="12.75"/>
    <row r="62" s="50" customFormat="1" ht="12.75"/>
    <row r="63" s="50" customFormat="1" ht="15" customHeight="1"/>
    <row r="64" s="50" customFormat="1" ht="12.75"/>
    <row r="65" s="50" customFormat="1" ht="12.75"/>
    <row r="66" s="50" customFormat="1" ht="12.75"/>
    <row r="67" s="50" customFormat="1" ht="12.75"/>
    <row r="68" s="50" customFormat="1" ht="12.75"/>
    <row r="69" s="50" customFormat="1" ht="12.75"/>
    <row r="70" s="50" customFormat="1" ht="12.75"/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="50" customFormat="1" ht="12.75"/>
    <row r="77" s="50" customFormat="1" ht="12.75"/>
    <row r="78" s="54" customFormat="1" ht="12.75"/>
    <row r="79" s="50" customFormat="1" ht="12.75"/>
    <row r="80" s="54" customFormat="1" ht="12.75"/>
    <row r="81" s="54" customFormat="1" ht="12.75"/>
    <row r="82" s="54" customFormat="1" ht="15.75" customHeight="1"/>
    <row r="83" s="50" customFormat="1" ht="12.75"/>
    <row r="84" s="50" customFormat="1" ht="12.75"/>
    <row r="85" s="50" customFormat="1" ht="12.75"/>
    <row r="86" s="54" customFormat="1" ht="12.75"/>
    <row r="87" s="54" customFormat="1" ht="12.75"/>
    <row r="88" s="50" customFormat="1" ht="15" customHeight="1"/>
    <row r="89" s="50" customFormat="1" ht="15" customHeight="1"/>
    <row r="90" s="50" customFormat="1" ht="12.75"/>
    <row r="91" s="50" customFormat="1" ht="12.75"/>
    <row r="92" s="50" customFormat="1" ht="12.75"/>
    <row r="93" s="50" customFormat="1" ht="12.75"/>
    <row r="94" s="50" customFormat="1" ht="12.75"/>
    <row r="95" s="50" customFormat="1" ht="12.75"/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4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4.25" customHeight="1"/>
    <row r="112" s="93" customFormat="1" ht="303" customHeight="1"/>
    <row r="113" ht="15">
      <c r="V113" s="85"/>
    </row>
    <row r="114" spans="2:22" ht="18">
      <c r="B114" s="97"/>
      <c r="C114" s="97"/>
      <c r="I114" s="98"/>
      <c r="V114" s="85"/>
    </row>
    <row r="115" spans="9:22" ht="15">
      <c r="I115" s="98"/>
      <c r="V115" s="85"/>
    </row>
    <row r="116" spans="9:22" ht="15">
      <c r="I116" s="98"/>
      <c r="V116" s="85"/>
    </row>
    <row r="117" ht="15">
      <c r="V117" s="85"/>
    </row>
    <row r="118" ht="15">
      <c r="V118" s="85"/>
    </row>
    <row r="119" ht="15">
      <c r="V119" s="85"/>
    </row>
    <row r="120" ht="15">
      <c r="V120" s="85"/>
    </row>
    <row r="121" ht="15">
      <c r="V121" s="85"/>
    </row>
    <row r="122" ht="15">
      <c r="V122" s="85"/>
    </row>
    <row r="123" ht="15">
      <c r="V123" s="85"/>
    </row>
    <row r="124" ht="15">
      <c r="V124" s="85"/>
    </row>
    <row r="125" ht="15">
      <c r="V125" s="85"/>
    </row>
    <row r="126" ht="15">
      <c r="V126" s="85"/>
    </row>
    <row r="127" ht="15">
      <c r="V127" s="85"/>
    </row>
    <row r="128" ht="15">
      <c r="V128" s="85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8"/>
  <sheetViews>
    <sheetView zoomScale="80" zoomScaleNormal="80" zoomScaleSheetLayoutView="89" workbookViewId="0" topLeftCell="A1">
      <selection activeCell="N14" sqref="N14"/>
    </sheetView>
  </sheetViews>
  <sheetFormatPr defaultColWidth="9.00390625" defaultRowHeight="12.75"/>
  <cols>
    <col min="1" max="1" width="5.625" style="68" customWidth="1"/>
    <col min="2" max="2" width="14.625" style="25" customWidth="1"/>
    <col min="3" max="3" width="28.1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7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2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73" customWidth="1"/>
    <col min="22" max="22" width="13.75390625" style="84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84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69">
        <v>1</v>
      </c>
      <c r="B4" s="65"/>
      <c r="C4" s="67"/>
      <c r="D4" s="67"/>
      <c r="E4" s="74"/>
      <c r="F4" s="74"/>
      <c r="G4" s="74"/>
      <c r="H4" s="58">
        <f>(E4*0.1)+F4+G4</f>
        <v>0</v>
      </c>
      <c r="I4" s="74"/>
      <c r="J4" s="74"/>
      <c r="K4" s="55">
        <f>J4</f>
        <v>0</v>
      </c>
      <c r="L4" s="74"/>
      <c r="M4" s="74"/>
      <c r="N4" s="74"/>
      <c r="O4" s="74"/>
      <c r="P4" s="58">
        <f>L4+(M4*0.3)+(N4*0.5)+(O4*0.5)</f>
        <v>0</v>
      </c>
      <c r="Q4" s="74"/>
      <c r="R4" s="74"/>
      <c r="S4" s="74"/>
      <c r="T4" s="74"/>
      <c r="U4" s="55">
        <f>SUM(Q4:T4)</f>
        <v>0</v>
      </c>
      <c r="V4" s="56">
        <f>H4+K4+P4+U4</f>
        <v>0</v>
      </c>
    </row>
    <row r="5" spans="1:22" s="20" customFormat="1" ht="24.75" customHeight="1">
      <c r="A5" s="70">
        <v>2</v>
      </c>
      <c r="B5" s="65"/>
      <c r="C5" s="67"/>
      <c r="D5" s="67"/>
      <c r="E5" s="74"/>
      <c r="F5" s="74"/>
      <c r="G5" s="74"/>
      <c r="H5" s="58">
        <f>(E5*0.1)+F5+G5</f>
        <v>0</v>
      </c>
      <c r="I5" s="77"/>
      <c r="J5" s="77"/>
      <c r="K5" s="55">
        <f>J5</f>
        <v>0</v>
      </c>
      <c r="L5" s="74"/>
      <c r="M5" s="74"/>
      <c r="N5" s="74"/>
      <c r="O5" s="74"/>
      <c r="P5" s="58">
        <f>L5+(M5*0.3)+(N5*0.5)+(O5*0.5)</f>
        <v>0</v>
      </c>
      <c r="Q5" s="74"/>
      <c r="R5" s="74"/>
      <c r="S5" s="74"/>
      <c r="T5" s="74"/>
      <c r="U5" s="31">
        <f>Q5+R5+S5+(T5*0.5)</f>
        <v>0</v>
      </c>
      <c r="V5" s="49">
        <f>H5+K5+P5+U5</f>
        <v>0</v>
      </c>
    </row>
    <row r="6" s="20" customFormat="1" ht="24.75" customHeight="1"/>
    <row r="7" s="21" customFormat="1" ht="24.75" customHeight="1"/>
    <row r="8" s="21" customFormat="1" ht="24.75" customHeight="1"/>
    <row r="9" s="21" customFormat="1" ht="24.75" customHeight="1"/>
    <row r="10" s="20" customFormat="1" ht="24.75" customHeight="1"/>
    <row r="11" s="20" customFormat="1" ht="24.75" customHeight="1"/>
    <row r="12" s="20" customFormat="1" ht="24.75" customHeight="1"/>
    <row r="13" s="20" customFormat="1" ht="24.75" customHeight="1"/>
    <row r="14" s="20" customFormat="1" ht="24.75" customHeight="1"/>
    <row r="15" s="20" customFormat="1" ht="24.75" customHeight="1"/>
    <row r="16" s="20" customFormat="1" ht="24.75" customHeight="1"/>
    <row r="17" s="20" customFormat="1" ht="24.75" customHeight="1"/>
    <row r="18" s="20" customFormat="1" ht="24.75" customHeight="1"/>
    <row r="19" s="20" customFormat="1" ht="24.75" customHeight="1"/>
    <row r="20" s="21" customFormat="1" ht="24.75" customHeight="1"/>
    <row r="21" s="20" customFormat="1" ht="24.75" customHeight="1"/>
    <row r="22" s="20" customFormat="1" ht="24.75" customHeight="1"/>
    <row r="23" s="20" customFormat="1" ht="24.75" customHeight="1"/>
    <row r="24" s="20" customFormat="1" ht="24.75" customHeight="1"/>
    <row r="25" s="20" customFormat="1" ht="24.75" customHeight="1"/>
    <row r="26" s="20" customFormat="1" ht="24.75" customHeight="1"/>
    <row r="27" s="20" customFormat="1" ht="24.75" customHeight="1"/>
    <row r="28" s="20" customFormat="1" ht="24.75" customHeight="1"/>
    <row r="29" s="20" customFormat="1" ht="24.75" customHeight="1"/>
    <row r="30" s="20" customFormat="1" ht="24.75" customHeight="1"/>
    <row r="31" s="20" customFormat="1" ht="24.75" customHeight="1"/>
    <row r="32" s="20" customFormat="1" ht="24.75" customHeight="1"/>
    <row r="33" s="20" customFormat="1" ht="24.75" customHeight="1"/>
    <row r="34" s="20" customFormat="1" ht="24.75" customHeight="1"/>
    <row r="35" s="20" customFormat="1" ht="24.75" customHeight="1"/>
    <row r="36" s="20" customFormat="1" ht="24.75" customHeight="1"/>
    <row r="37" s="20" customFormat="1" ht="24.75" customHeight="1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ht="15">
      <c r="V113" s="85"/>
    </row>
    <row r="114" spans="2:22" ht="18">
      <c r="B114" s="27"/>
      <c r="C114" s="27"/>
      <c r="I114" s="24"/>
      <c r="V114" s="85"/>
    </row>
    <row r="115" spans="9:22" ht="15">
      <c r="I115" s="24"/>
      <c r="V115" s="85"/>
    </row>
    <row r="116" spans="9:22" ht="15">
      <c r="I116" s="24"/>
      <c r="V116" s="85"/>
    </row>
    <row r="117" ht="15">
      <c r="V117" s="85"/>
    </row>
    <row r="118" ht="15">
      <c r="V118" s="85"/>
    </row>
    <row r="119" ht="15">
      <c r="V119" s="85"/>
    </row>
    <row r="120" ht="15">
      <c r="V120" s="85"/>
    </row>
    <row r="121" ht="15">
      <c r="V121" s="85"/>
    </row>
    <row r="122" ht="15">
      <c r="V122" s="85"/>
    </row>
    <row r="123" ht="15">
      <c r="V123" s="85"/>
    </row>
    <row r="124" ht="15">
      <c r="V124" s="85"/>
    </row>
    <row r="125" ht="15">
      <c r="V125" s="85"/>
    </row>
    <row r="126" ht="15">
      <c r="V126" s="85"/>
    </row>
    <row r="127" ht="15">
      <c r="V127" s="85"/>
    </row>
    <row r="128" ht="15">
      <c r="V128" s="85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zoomScale="80" zoomScaleNormal="80" zoomScaleSheetLayoutView="89" zoomScalePageLayoutView="0" workbookViewId="0" topLeftCell="A19">
      <selection activeCell="F32" sqref="F32"/>
    </sheetView>
  </sheetViews>
  <sheetFormatPr defaultColWidth="9.00390625" defaultRowHeight="12.75"/>
  <cols>
    <col min="1" max="1" width="5.625" style="68" customWidth="1"/>
    <col min="2" max="2" width="15.75390625" style="68" customWidth="1"/>
    <col min="3" max="3" width="49.75390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7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2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7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4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ht="24.75" customHeight="1">
      <c r="A4" s="109">
        <v>1</v>
      </c>
      <c r="B4" s="102">
        <v>3822</v>
      </c>
      <c r="C4" s="103" t="s">
        <v>29</v>
      </c>
      <c r="D4" s="103"/>
      <c r="E4" s="104">
        <v>7.62</v>
      </c>
      <c r="F4" s="104"/>
      <c r="G4" s="104">
        <v>1</v>
      </c>
      <c r="H4" s="105">
        <f aca="true" t="shared" si="0" ref="H4:H27">(E4*0.1)+F4+G4</f>
        <v>1.762</v>
      </c>
      <c r="I4" s="104"/>
      <c r="J4" s="104"/>
      <c r="K4" s="105">
        <f aca="true" t="shared" si="1" ref="K4:K27">J4</f>
        <v>0</v>
      </c>
      <c r="L4" s="104"/>
      <c r="M4" s="104">
        <v>2</v>
      </c>
      <c r="N4" s="104"/>
      <c r="O4" s="104"/>
      <c r="P4" s="105">
        <f aca="true" t="shared" si="2" ref="P4:P27">L4+(M4*0.3)+(N4*0.5)+(O4*0.5)</f>
        <v>0.6</v>
      </c>
      <c r="Q4" s="104">
        <v>1.5</v>
      </c>
      <c r="R4" s="104"/>
      <c r="S4" s="104"/>
      <c r="T4" s="104"/>
      <c r="U4" s="105">
        <f aca="true" t="shared" si="3" ref="U4:U14">SUM(Q4:T4)</f>
        <v>1.5</v>
      </c>
      <c r="V4" s="49">
        <f aca="true" t="shared" si="4" ref="V4:V27">H4+K4+P4+U4</f>
        <v>3.862</v>
      </c>
    </row>
    <row r="5" spans="1:22" ht="24.75" customHeight="1">
      <c r="A5" s="107">
        <v>2</v>
      </c>
      <c r="B5" s="102">
        <v>4763</v>
      </c>
      <c r="C5" s="103" t="s">
        <v>40</v>
      </c>
      <c r="D5" s="103"/>
      <c r="E5" s="104">
        <v>7</v>
      </c>
      <c r="F5" s="104"/>
      <c r="G5" s="104">
        <v>1</v>
      </c>
      <c r="H5" s="105">
        <f t="shared" si="0"/>
        <v>1.7000000000000002</v>
      </c>
      <c r="I5" s="104"/>
      <c r="J5" s="104"/>
      <c r="K5" s="105">
        <f t="shared" si="1"/>
        <v>0</v>
      </c>
      <c r="L5" s="104"/>
      <c r="M5" s="104">
        <v>1</v>
      </c>
      <c r="N5" s="104"/>
      <c r="O5" s="104"/>
      <c r="P5" s="105">
        <f t="shared" si="2"/>
        <v>0.3</v>
      </c>
      <c r="Q5" s="104">
        <v>1.5</v>
      </c>
      <c r="R5" s="104"/>
      <c r="S5" s="104"/>
      <c r="T5" s="104"/>
      <c r="U5" s="105">
        <f t="shared" si="3"/>
        <v>1.5</v>
      </c>
      <c r="V5" s="49">
        <f t="shared" si="4"/>
        <v>3.5</v>
      </c>
    </row>
    <row r="6" spans="1:22" ht="24.75" customHeight="1">
      <c r="A6" s="109">
        <v>3</v>
      </c>
      <c r="B6" s="102">
        <v>4762</v>
      </c>
      <c r="C6" s="103" t="s">
        <v>39</v>
      </c>
      <c r="D6" s="103"/>
      <c r="E6" s="104">
        <v>7.05</v>
      </c>
      <c r="F6" s="104"/>
      <c r="G6" s="104"/>
      <c r="H6" s="105">
        <f t="shared" si="0"/>
        <v>0.7050000000000001</v>
      </c>
      <c r="I6" s="104"/>
      <c r="J6" s="104"/>
      <c r="K6" s="105">
        <f t="shared" si="1"/>
        <v>0</v>
      </c>
      <c r="L6" s="104"/>
      <c r="M6" s="104">
        <v>2</v>
      </c>
      <c r="N6" s="104">
        <v>1</v>
      </c>
      <c r="O6" s="104"/>
      <c r="P6" s="105">
        <f t="shared" si="2"/>
        <v>1.1</v>
      </c>
      <c r="Q6" s="104">
        <v>1.5</v>
      </c>
      <c r="R6" s="104"/>
      <c r="S6" s="104"/>
      <c r="T6" s="104"/>
      <c r="U6" s="105">
        <f t="shared" si="3"/>
        <v>1.5</v>
      </c>
      <c r="V6" s="49">
        <f t="shared" si="4"/>
        <v>3.305</v>
      </c>
    </row>
    <row r="7" spans="1:22" s="20" customFormat="1" ht="24.75" customHeight="1">
      <c r="A7" s="71">
        <v>4</v>
      </c>
      <c r="B7" s="65">
        <v>3953</v>
      </c>
      <c r="C7" s="67" t="s">
        <v>26</v>
      </c>
      <c r="D7" s="67"/>
      <c r="E7" s="74">
        <v>7.04</v>
      </c>
      <c r="F7" s="74"/>
      <c r="G7" s="74">
        <v>1</v>
      </c>
      <c r="H7" s="58">
        <f t="shared" si="0"/>
        <v>1.7040000000000002</v>
      </c>
      <c r="I7" s="74"/>
      <c r="J7" s="74"/>
      <c r="K7" s="55">
        <f t="shared" si="1"/>
        <v>0</v>
      </c>
      <c r="L7" s="74"/>
      <c r="M7" s="99"/>
      <c r="N7" s="74"/>
      <c r="O7" s="74"/>
      <c r="P7" s="58">
        <f t="shared" si="2"/>
        <v>0</v>
      </c>
      <c r="Q7" s="74">
        <v>1.5</v>
      </c>
      <c r="R7" s="74"/>
      <c r="S7" s="74"/>
      <c r="T7" s="74"/>
      <c r="U7" s="55">
        <f t="shared" si="3"/>
        <v>1.5</v>
      </c>
      <c r="V7" s="56">
        <f t="shared" si="4"/>
        <v>3.204</v>
      </c>
    </row>
    <row r="8" spans="1:22" s="20" customFormat="1" ht="24.75" customHeight="1">
      <c r="A8" s="69">
        <v>5</v>
      </c>
      <c r="B8" s="65">
        <v>3742</v>
      </c>
      <c r="C8" s="67" t="s">
        <v>26</v>
      </c>
      <c r="D8" s="67"/>
      <c r="E8" s="74">
        <v>6.69</v>
      </c>
      <c r="F8" s="74"/>
      <c r="G8" s="74">
        <v>1</v>
      </c>
      <c r="H8" s="58">
        <f t="shared" si="0"/>
        <v>1.669</v>
      </c>
      <c r="I8" s="74"/>
      <c r="J8" s="74"/>
      <c r="K8" s="55">
        <f t="shared" si="1"/>
        <v>0</v>
      </c>
      <c r="L8" s="74"/>
      <c r="M8" s="100"/>
      <c r="N8" s="74"/>
      <c r="O8" s="74"/>
      <c r="P8" s="58">
        <f t="shared" si="2"/>
        <v>0</v>
      </c>
      <c r="Q8" s="74">
        <v>1.5</v>
      </c>
      <c r="R8" s="74"/>
      <c r="S8" s="74"/>
      <c r="T8" s="74"/>
      <c r="U8" s="55">
        <f t="shared" si="3"/>
        <v>1.5</v>
      </c>
      <c r="V8" s="49">
        <f t="shared" si="4"/>
        <v>3.169</v>
      </c>
    </row>
    <row r="9" spans="1:22" s="20" customFormat="1" ht="24.75" customHeight="1">
      <c r="A9" s="71">
        <v>6</v>
      </c>
      <c r="B9" s="65">
        <v>4849</v>
      </c>
      <c r="C9" s="67" t="s">
        <v>31</v>
      </c>
      <c r="D9" s="67"/>
      <c r="E9" s="74">
        <v>6.69</v>
      </c>
      <c r="F9" s="74"/>
      <c r="G9" s="74">
        <v>1</v>
      </c>
      <c r="H9" s="58">
        <f t="shared" si="0"/>
        <v>1.669</v>
      </c>
      <c r="I9" s="74"/>
      <c r="J9" s="74"/>
      <c r="K9" s="55">
        <f t="shared" si="1"/>
        <v>0</v>
      </c>
      <c r="L9" s="74"/>
      <c r="M9" s="74"/>
      <c r="N9" s="74"/>
      <c r="O9" s="74"/>
      <c r="P9" s="58">
        <f t="shared" si="2"/>
        <v>0</v>
      </c>
      <c r="Q9" s="74">
        <v>1.5</v>
      </c>
      <c r="R9" s="74"/>
      <c r="S9" s="74"/>
      <c r="T9" s="74"/>
      <c r="U9" s="55">
        <f t="shared" si="3"/>
        <v>1.5</v>
      </c>
      <c r="V9" s="49">
        <f t="shared" si="4"/>
        <v>3.169</v>
      </c>
    </row>
    <row r="10" spans="1:22" s="21" customFormat="1" ht="24.75" customHeight="1">
      <c r="A10" s="69">
        <v>7</v>
      </c>
      <c r="B10" s="65">
        <v>4763</v>
      </c>
      <c r="C10" s="67"/>
      <c r="D10" s="67" t="s">
        <v>31</v>
      </c>
      <c r="E10" s="74">
        <v>7</v>
      </c>
      <c r="F10" s="74"/>
      <c r="G10" s="74">
        <v>1</v>
      </c>
      <c r="H10" s="58">
        <f t="shared" si="0"/>
        <v>1.7000000000000002</v>
      </c>
      <c r="I10" s="74"/>
      <c r="J10" s="74"/>
      <c r="K10" s="55">
        <f t="shared" si="1"/>
        <v>0</v>
      </c>
      <c r="L10" s="74"/>
      <c r="M10" s="74">
        <v>1</v>
      </c>
      <c r="N10" s="74"/>
      <c r="O10" s="74"/>
      <c r="P10" s="58">
        <f t="shared" si="2"/>
        <v>0.3</v>
      </c>
      <c r="Q10" s="74"/>
      <c r="R10" s="74">
        <v>1</v>
      </c>
      <c r="S10" s="74"/>
      <c r="T10" s="74"/>
      <c r="U10" s="55">
        <f t="shared" si="3"/>
        <v>1</v>
      </c>
      <c r="V10" s="49">
        <f t="shared" si="4"/>
        <v>3</v>
      </c>
    </row>
    <row r="11" spans="1:22" s="21" customFormat="1" ht="24" customHeight="1">
      <c r="A11" s="71">
        <v>8</v>
      </c>
      <c r="B11" s="65">
        <v>4290</v>
      </c>
      <c r="C11" s="67" t="s">
        <v>33</v>
      </c>
      <c r="D11" s="67"/>
      <c r="E11" s="74">
        <v>6.56</v>
      </c>
      <c r="F11" s="74"/>
      <c r="G11" s="74"/>
      <c r="H11" s="58">
        <f t="shared" si="0"/>
        <v>0.656</v>
      </c>
      <c r="I11" s="74"/>
      <c r="J11" s="74"/>
      <c r="K11" s="55">
        <f t="shared" si="1"/>
        <v>0</v>
      </c>
      <c r="L11" s="74"/>
      <c r="M11" s="74">
        <v>2</v>
      </c>
      <c r="N11" s="74"/>
      <c r="O11" s="74"/>
      <c r="P11" s="58">
        <f t="shared" si="2"/>
        <v>0.6</v>
      </c>
      <c r="Q11" s="74">
        <v>1.5</v>
      </c>
      <c r="R11" s="74"/>
      <c r="S11" s="74"/>
      <c r="T11" s="74"/>
      <c r="U11" s="55">
        <f t="shared" si="3"/>
        <v>1.5</v>
      </c>
      <c r="V11" s="49">
        <f t="shared" si="4"/>
        <v>2.7560000000000002</v>
      </c>
    </row>
    <row r="12" spans="1:22" s="21" customFormat="1" ht="24.75" customHeight="1">
      <c r="A12" s="69">
        <v>9</v>
      </c>
      <c r="B12" s="65">
        <v>4361</v>
      </c>
      <c r="C12" s="67" t="s">
        <v>36</v>
      </c>
      <c r="D12" s="67"/>
      <c r="E12" s="74">
        <v>7.69</v>
      </c>
      <c r="F12" s="74"/>
      <c r="G12" s="74"/>
      <c r="H12" s="58">
        <f t="shared" si="0"/>
        <v>0.7690000000000001</v>
      </c>
      <c r="I12" s="74"/>
      <c r="J12" s="74"/>
      <c r="K12" s="55">
        <f t="shared" si="1"/>
        <v>0</v>
      </c>
      <c r="L12" s="74"/>
      <c r="M12" s="74">
        <v>1</v>
      </c>
      <c r="N12" s="74"/>
      <c r="O12" s="74"/>
      <c r="P12" s="58">
        <f t="shared" si="2"/>
        <v>0.3</v>
      </c>
      <c r="Q12" s="74">
        <v>1.5</v>
      </c>
      <c r="R12" s="74"/>
      <c r="S12" s="74"/>
      <c r="T12" s="74"/>
      <c r="U12" s="55">
        <f t="shared" si="3"/>
        <v>1.5</v>
      </c>
      <c r="V12" s="49">
        <f t="shared" si="4"/>
        <v>2.569</v>
      </c>
    </row>
    <row r="13" spans="1:22" s="21" customFormat="1" ht="24.75" customHeight="1">
      <c r="A13" s="71">
        <v>10</v>
      </c>
      <c r="B13" s="65">
        <v>4231</v>
      </c>
      <c r="C13" s="67" t="s">
        <v>33</v>
      </c>
      <c r="D13" s="67"/>
      <c r="E13" s="77">
        <v>7.68</v>
      </c>
      <c r="F13" s="77"/>
      <c r="G13" s="77"/>
      <c r="H13" s="58">
        <f t="shared" si="0"/>
        <v>0.768</v>
      </c>
      <c r="I13" s="74"/>
      <c r="J13" s="74"/>
      <c r="K13" s="55">
        <f t="shared" si="1"/>
        <v>0</v>
      </c>
      <c r="L13" s="74"/>
      <c r="M13" s="74">
        <v>1</v>
      </c>
      <c r="N13" s="74"/>
      <c r="O13" s="74"/>
      <c r="P13" s="58">
        <f t="shared" si="2"/>
        <v>0.3</v>
      </c>
      <c r="Q13" s="74">
        <v>1.5</v>
      </c>
      <c r="R13" s="74"/>
      <c r="S13" s="74"/>
      <c r="T13" s="74"/>
      <c r="U13" s="55">
        <f t="shared" si="3"/>
        <v>1.5</v>
      </c>
      <c r="V13" s="49">
        <f t="shared" si="4"/>
        <v>2.568</v>
      </c>
    </row>
    <row r="14" spans="1:22" s="44" customFormat="1" ht="24.75" customHeight="1">
      <c r="A14" s="69">
        <v>11</v>
      </c>
      <c r="B14" s="65">
        <v>4851</v>
      </c>
      <c r="C14" s="67" t="s">
        <v>42</v>
      </c>
      <c r="D14" s="67"/>
      <c r="E14" s="74">
        <v>8.77</v>
      </c>
      <c r="F14" s="74"/>
      <c r="G14" s="74"/>
      <c r="H14" s="58">
        <f t="shared" si="0"/>
        <v>0.877</v>
      </c>
      <c r="I14" s="74"/>
      <c r="J14" s="74"/>
      <c r="K14" s="55">
        <f t="shared" si="1"/>
        <v>0</v>
      </c>
      <c r="L14" s="74"/>
      <c r="M14" s="74"/>
      <c r="N14" s="74"/>
      <c r="O14" s="74"/>
      <c r="P14" s="58">
        <f t="shared" si="2"/>
        <v>0</v>
      </c>
      <c r="Q14" s="74">
        <v>1.5</v>
      </c>
      <c r="R14" s="74"/>
      <c r="S14" s="74"/>
      <c r="T14" s="74"/>
      <c r="U14" s="55">
        <f t="shared" si="3"/>
        <v>1.5</v>
      </c>
      <c r="V14" s="49">
        <f t="shared" si="4"/>
        <v>2.377</v>
      </c>
    </row>
    <row r="15" spans="1:22" s="44" customFormat="1" ht="24.75" customHeight="1">
      <c r="A15" s="71">
        <v>12</v>
      </c>
      <c r="B15" s="65">
        <v>4764</v>
      </c>
      <c r="C15" s="67" t="s">
        <v>34</v>
      </c>
      <c r="D15" s="67"/>
      <c r="E15" s="74">
        <v>8.16</v>
      </c>
      <c r="F15" s="74"/>
      <c r="G15" s="74"/>
      <c r="H15" s="58">
        <f t="shared" si="0"/>
        <v>0.8160000000000001</v>
      </c>
      <c r="I15" s="74"/>
      <c r="J15" s="74"/>
      <c r="K15" s="55">
        <f t="shared" si="1"/>
        <v>0</v>
      </c>
      <c r="L15" s="74"/>
      <c r="M15" s="74"/>
      <c r="N15" s="74"/>
      <c r="O15" s="74"/>
      <c r="P15" s="58">
        <f t="shared" si="2"/>
        <v>0</v>
      </c>
      <c r="Q15" s="74">
        <v>1.5</v>
      </c>
      <c r="R15" s="74"/>
      <c r="S15" s="74"/>
      <c r="T15" s="74"/>
      <c r="U15" s="55">
        <v>1.5</v>
      </c>
      <c r="V15" s="49">
        <f t="shared" si="4"/>
        <v>2.316</v>
      </c>
    </row>
    <row r="16" spans="1:22" s="20" customFormat="1" ht="24.75" customHeight="1">
      <c r="A16" s="69">
        <v>13</v>
      </c>
      <c r="B16" s="65">
        <v>4624</v>
      </c>
      <c r="C16" s="79" t="s">
        <v>38</v>
      </c>
      <c r="D16" s="78"/>
      <c r="E16" s="78">
        <v>7.08</v>
      </c>
      <c r="F16" s="80"/>
      <c r="G16" s="74"/>
      <c r="H16" s="58">
        <f t="shared" si="0"/>
        <v>0.7080000000000001</v>
      </c>
      <c r="I16" s="74"/>
      <c r="J16" s="74"/>
      <c r="K16" s="55">
        <f t="shared" si="1"/>
        <v>0</v>
      </c>
      <c r="L16" s="80"/>
      <c r="M16" s="80"/>
      <c r="N16" s="80"/>
      <c r="O16" s="80"/>
      <c r="P16" s="58">
        <f t="shared" si="2"/>
        <v>0</v>
      </c>
      <c r="Q16" s="74">
        <v>1.5</v>
      </c>
      <c r="R16" s="74"/>
      <c r="S16" s="80"/>
      <c r="T16" s="80"/>
      <c r="U16" s="55">
        <f aca="true" t="shared" si="5" ref="U16:U27">SUM(Q16:T16)</f>
        <v>1.5</v>
      </c>
      <c r="V16" s="49">
        <f t="shared" si="4"/>
        <v>2.208</v>
      </c>
    </row>
    <row r="17" spans="1:22" s="20" customFormat="1" ht="24.75" customHeight="1">
      <c r="A17" s="71">
        <v>14</v>
      </c>
      <c r="B17" s="65">
        <v>4264</v>
      </c>
      <c r="C17" s="67"/>
      <c r="D17" s="67" t="s">
        <v>43</v>
      </c>
      <c r="E17" s="77">
        <v>6.93</v>
      </c>
      <c r="F17" s="77"/>
      <c r="G17" s="77">
        <v>1</v>
      </c>
      <c r="H17" s="83">
        <f t="shared" si="0"/>
        <v>1.693</v>
      </c>
      <c r="I17" s="77"/>
      <c r="J17" s="77"/>
      <c r="K17" s="83">
        <f t="shared" si="1"/>
        <v>0</v>
      </c>
      <c r="L17" s="77"/>
      <c r="M17" s="77"/>
      <c r="N17" s="77"/>
      <c r="O17" s="77"/>
      <c r="P17" s="83">
        <f t="shared" si="2"/>
        <v>0</v>
      </c>
      <c r="Q17" s="77"/>
      <c r="R17" s="77"/>
      <c r="S17" s="77">
        <v>0.5</v>
      </c>
      <c r="T17" s="77"/>
      <c r="U17" s="83">
        <f t="shared" si="5"/>
        <v>0.5</v>
      </c>
      <c r="V17" s="49">
        <f t="shared" si="4"/>
        <v>2.193</v>
      </c>
    </row>
    <row r="18" spans="1:22" s="20" customFormat="1" ht="24.75" customHeight="1">
      <c r="A18" s="69">
        <v>15</v>
      </c>
      <c r="B18" s="65">
        <v>4166</v>
      </c>
      <c r="C18" s="67" t="s">
        <v>33</v>
      </c>
      <c r="D18" s="67"/>
      <c r="E18" s="74">
        <v>6.88</v>
      </c>
      <c r="F18" s="74"/>
      <c r="G18" s="74"/>
      <c r="H18" s="58">
        <f t="shared" si="0"/>
        <v>0.6880000000000001</v>
      </c>
      <c r="I18" s="74"/>
      <c r="J18" s="74"/>
      <c r="K18" s="55">
        <f t="shared" si="1"/>
        <v>0</v>
      </c>
      <c r="L18" s="74"/>
      <c r="M18" s="74"/>
      <c r="N18" s="74"/>
      <c r="O18" s="74"/>
      <c r="P18" s="58">
        <f t="shared" si="2"/>
        <v>0</v>
      </c>
      <c r="Q18" s="74">
        <v>1.5</v>
      </c>
      <c r="R18" s="74"/>
      <c r="S18" s="74"/>
      <c r="T18" s="74"/>
      <c r="U18" s="55">
        <f t="shared" si="5"/>
        <v>1.5</v>
      </c>
      <c r="V18" s="49">
        <f t="shared" si="4"/>
        <v>2.188</v>
      </c>
    </row>
    <row r="19" spans="1:22" s="20" customFormat="1" ht="24" customHeight="1">
      <c r="A19" s="71">
        <v>16</v>
      </c>
      <c r="B19" s="65">
        <v>4230</v>
      </c>
      <c r="C19" s="67" t="s">
        <v>31</v>
      </c>
      <c r="D19" s="67"/>
      <c r="E19" s="74">
        <v>6.82</v>
      </c>
      <c r="F19" s="74"/>
      <c r="G19" s="74"/>
      <c r="H19" s="58">
        <f t="shared" si="0"/>
        <v>0.682</v>
      </c>
      <c r="I19" s="74"/>
      <c r="J19" s="74"/>
      <c r="K19" s="55">
        <f t="shared" si="1"/>
        <v>0</v>
      </c>
      <c r="L19" s="74"/>
      <c r="M19" s="74"/>
      <c r="N19" s="74"/>
      <c r="O19" s="74"/>
      <c r="P19" s="58">
        <f t="shared" si="2"/>
        <v>0</v>
      </c>
      <c r="Q19" s="74">
        <v>1.5</v>
      </c>
      <c r="R19" s="74"/>
      <c r="S19" s="74"/>
      <c r="T19" s="74"/>
      <c r="U19" s="55">
        <f t="shared" si="5"/>
        <v>1.5</v>
      </c>
      <c r="V19" s="49">
        <f t="shared" si="4"/>
        <v>2.182</v>
      </c>
    </row>
    <row r="20" spans="1:22" s="20" customFormat="1" ht="24.75" customHeight="1">
      <c r="A20" s="69">
        <v>17</v>
      </c>
      <c r="B20" s="65">
        <v>4289</v>
      </c>
      <c r="C20" s="67" t="s">
        <v>35</v>
      </c>
      <c r="D20" s="67"/>
      <c r="E20" s="74">
        <v>6.73</v>
      </c>
      <c r="F20" s="74"/>
      <c r="G20" s="74"/>
      <c r="H20" s="58">
        <f t="shared" si="0"/>
        <v>0.673</v>
      </c>
      <c r="I20" s="74"/>
      <c r="J20" s="74"/>
      <c r="K20" s="55">
        <f t="shared" si="1"/>
        <v>0</v>
      </c>
      <c r="L20" s="74"/>
      <c r="M20" s="74"/>
      <c r="N20" s="74"/>
      <c r="O20" s="74"/>
      <c r="P20" s="58">
        <f t="shared" si="2"/>
        <v>0</v>
      </c>
      <c r="Q20" s="74">
        <v>1.5</v>
      </c>
      <c r="R20" s="74"/>
      <c r="S20" s="74"/>
      <c r="T20" s="74"/>
      <c r="U20" s="55">
        <f t="shared" si="5"/>
        <v>1.5</v>
      </c>
      <c r="V20" s="49">
        <f t="shared" si="4"/>
        <v>2.173</v>
      </c>
    </row>
    <row r="21" spans="1:22" s="20" customFormat="1" ht="24.75" customHeight="1">
      <c r="A21" s="71">
        <v>18</v>
      </c>
      <c r="B21" s="65">
        <v>3954</v>
      </c>
      <c r="C21" s="67" t="s">
        <v>31</v>
      </c>
      <c r="D21" s="67"/>
      <c r="E21" s="74">
        <v>6.53</v>
      </c>
      <c r="F21" s="74"/>
      <c r="G21" s="74"/>
      <c r="H21" s="58">
        <f t="shared" si="0"/>
        <v>0.653</v>
      </c>
      <c r="I21" s="74"/>
      <c r="J21" s="74"/>
      <c r="K21" s="55">
        <f t="shared" si="1"/>
        <v>0</v>
      </c>
      <c r="L21" s="74"/>
      <c r="M21" s="74"/>
      <c r="N21" s="74"/>
      <c r="O21" s="74"/>
      <c r="P21" s="58">
        <f t="shared" si="2"/>
        <v>0</v>
      </c>
      <c r="Q21" s="74">
        <v>1.5</v>
      </c>
      <c r="R21" s="74"/>
      <c r="S21" s="74"/>
      <c r="T21" s="74"/>
      <c r="U21" s="55">
        <f t="shared" si="5"/>
        <v>1.5</v>
      </c>
      <c r="V21" s="49">
        <f t="shared" si="4"/>
        <v>2.153</v>
      </c>
    </row>
    <row r="22" spans="1:22" s="20" customFormat="1" ht="24.75" customHeight="1">
      <c r="A22" s="69">
        <v>19</v>
      </c>
      <c r="B22" s="65">
        <v>4167</v>
      </c>
      <c r="C22" s="67" t="s">
        <v>34</v>
      </c>
      <c r="D22" s="67"/>
      <c r="E22" s="74">
        <v>6.3</v>
      </c>
      <c r="F22" s="74"/>
      <c r="G22" s="74"/>
      <c r="H22" s="58">
        <f t="shared" si="0"/>
        <v>0.63</v>
      </c>
      <c r="I22" s="74"/>
      <c r="J22" s="74"/>
      <c r="K22" s="55">
        <f t="shared" si="1"/>
        <v>0</v>
      </c>
      <c r="L22" s="74"/>
      <c r="M22" s="74"/>
      <c r="N22" s="74"/>
      <c r="O22" s="74"/>
      <c r="P22" s="58">
        <f t="shared" si="2"/>
        <v>0</v>
      </c>
      <c r="Q22" s="74">
        <v>1.5</v>
      </c>
      <c r="R22" s="74"/>
      <c r="S22" s="74"/>
      <c r="T22" s="74"/>
      <c r="U22" s="55">
        <f t="shared" si="5"/>
        <v>1.5</v>
      </c>
      <c r="V22" s="49">
        <f t="shared" si="4"/>
        <v>2.13</v>
      </c>
    </row>
    <row r="23" spans="1:22" s="20" customFormat="1" ht="24.75" customHeight="1">
      <c r="A23" s="71">
        <v>20</v>
      </c>
      <c r="B23" s="65">
        <v>4624</v>
      </c>
      <c r="C23" s="79"/>
      <c r="D23" s="78" t="s">
        <v>33</v>
      </c>
      <c r="E23" s="78">
        <v>7.08</v>
      </c>
      <c r="F23" s="80"/>
      <c r="G23" s="74"/>
      <c r="H23" s="58">
        <f t="shared" si="0"/>
        <v>0.7080000000000001</v>
      </c>
      <c r="I23" s="74"/>
      <c r="J23" s="74"/>
      <c r="K23" s="55">
        <f t="shared" si="1"/>
        <v>0</v>
      </c>
      <c r="L23" s="80"/>
      <c r="M23" s="80"/>
      <c r="N23" s="80"/>
      <c r="O23" s="80"/>
      <c r="P23" s="58">
        <f t="shared" si="2"/>
        <v>0</v>
      </c>
      <c r="Q23" s="74"/>
      <c r="R23" s="74">
        <v>1</v>
      </c>
      <c r="S23" s="80"/>
      <c r="T23" s="80"/>
      <c r="U23" s="55">
        <f t="shared" si="5"/>
        <v>1</v>
      </c>
      <c r="V23" s="49">
        <f t="shared" si="4"/>
        <v>1.7080000000000002</v>
      </c>
    </row>
    <row r="24" spans="1:22" s="20" customFormat="1" ht="24.75" customHeight="1">
      <c r="A24" s="69">
        <v>22</v>
      </c>
      <c r="B24" s="65">
        <v>4264</v>
      </c>
      <c r="C24" s="67" t="s">
        <v>27</v>
      </c>
      <c r="D24" s="67"/>
      <c r="E24" s="77">
        <v>6.93</v>
      </c>
      <c r="F24" s="77"/>
      <c r="G24" s="77">
        <v>1</v>
      </c>
      <c r="H24" s="83">
        <f t="shared" si="0"/>
        <v>1.693</v>
      </c>
      <c r="I24" s="77"/>
      <c r="J24" s="77"/>
      <c r="K24" s="83">
        <f t="shared" si="1"/>
        <v>0</v>
      </c>
      <c r="L24" s="77"/>
      <c r="M24" s="77"/>
      <c r="N24" s="77"/>
      <c r="O24" s="77"/>
      <c r="P24" s="83">
        <f t="shared" si="2"/>
        <v>0</v>
      </c>
      <c r="Q24" s="77"/>
      <c r="R24" s="77"/>
      <c r="S24" s="77"/>
      <c r="T24" s="77"/>
      <c r="U24" s="83">
        <f t="shared" si="5"/>
        <v>0</v>
      </c>
      <c r="V24" s="49">
        <f t="shared" si="4"/>
        <v>1.693</v>
      </c>
    </row>
    <row r="25" spans="1:22" s="20" customFormat="1" ht="28.5" customHeight="1">
      <c r="A25" s="71">
        <v>24</v>
      </c>
      <c r="B25" s="65">
        <v>4274</v>
      </c>
      <c r="C25" s="67" t="s">
        <v>27</v>
      </c>
      <c r="D25" s="67"/>
      <c r="E25" s="77">
        <v>6.93</v>
      </c>
      <c r="F25" s="77"/>
      <c r="G25" s="77">
        <v>1</v>
      </c>
      <c r="H25" s="83">
        <f t="shared" si="0"/>
        <v>1.693</v>
      </c>
      <c r="I25" s="77"/>
      <c r="J25" s="77"/>
      <c r="K25" s="83">
        <f t="shared" si="1"/>
        <v>0</v>
      </c>
      <c r="L25" s="77"/>
      <c r="M25" s="77"/>
      <c r="N25" s="77"/>
      <c r="O25" s="77"/>
      <c r="P25" s="83">
        <f t="shared" si="2"/>
        <v>0</v>
      </c>
      <c r="Q25" s="77"/>
      <c r="R25" s="77"/>
      <c r="S25" s="77"/>
      <c r="T25" s="77"/>
      <c r="U25" s="83">
        <f t="shared" si="5"/>
        <v>0</v>
      </c>
      <c r="V25" s="56">
        <f t="shared" si="4"/>
        <v>1.693</v>
      </c>
    </row>
    <row r="26" spans="1:22" s="20" customFormat="1" ht="27" customHeight="1">
      <c r="A26" s="69">
        <v>21</v>
      </c>
      <c r="B26" s="65">
        <v>3823</v>
      </c>
      <c r="C26" s="67" t="s">
        <v>30</v>
      </c>
      <c r="D26" s="67"/>
      <c r="E26" s="74">
        <v>7.1</v>
      </c>
      <c r="F26" s="74"/>
      <c r="G26" s="74"/>
      <c r="H26" s="58">
        <f t="shared" si="0"/>
        <v>0.71</v>
      </c>
      <c r="I26" s="74"/>
      <c r="J26" s="74"/>
      <c r="K26" s="55">
        <f t="shared" si="1"/>
        <v>0</v>
      </c>
      <c r="L26" s="74"/>
      <c r="M26" s="74">
        <v>1</v>
      </c>
      <c r="N26" s="74"/>
      <c r="O26" s="74"/>
      <c r="P26" s="58">
        <f t="shared" si="2"/>
        <v>0.3</v>
      </c>
      <c r="Q26" s="74"/>
      <c r="R26" s="74"/>
      <c r="S26" s="74"/>
      <c r="T26" s="74"/>
      <c r="U26" s="55">
        <f t="shared" si="5"/>
        <v>0</v>
      </c>
      <c r="V26" s="49">
        <f t="shared" si="4"/>
        <v>1.01</v>
      </c>
    </row>
    <row r="27" spans="1:22" s="20" customFormat="1" ht="27" customHeight="1">
      <c r="A27" s="71">
        <v>23</v>
      </c>
      <c r="B27" s="65">
        <v>4243</v>
      </c>
      <c r="C27" s="67"/>
      <c r="D27" s="67"/>
      <c r="E27" s="77">
        <v>7.28</v>
      </c>
      <c r="F27" s="77"/>
      <c r="G27" s="77"/>
      <c r="H27" s="83">
        <f t="shared" si="0"/>
        <v>0.7280000000000001</v>
      </c>
      <c r="I27" s="77"/>
      <c r="J27" s="77"/>
      <c r="K27" s="83">
        <f t="shared" si="1"/>
        <v>0</v>
      </c>
      <c r="L27" s="77"/>
      <c r="M27" s="77"/>
      <c r="N27" s="77"/>
      <c r="O27" s="77"/>
      <c r="P27" s="83">
        <f t="shared" si="2"/>
        <v>0</v>
      </c>
      <c r="Q27" s="77"/>
      <c r="R27" s="77"/>
      <c r="S27" s="77"/>
      <c r="T27" s="77"/>
      <c r="U27" s="83">
        <f t="shared" si="5"/>
        <v>0</v>
      </c>
      <c r="V27" s="49">
        <f t="shared" si="4"/>
        <v>0.7280000000000001</v>
      </c>
    </row>
    <row r="28" spans="1:22" s="20" customFormat="1" ht="121.5">
      <c r="A28" s="69">
        <v>25</v>
      </c>
      <c r="B28" s="65"/>
      <c r="C28" s="110" t="s">
        <v>25</v>
      </c>
      <c r="D28" s="67"/>
      <c r="E28" s="77"/>
      <c r="F28" s="77"/>
      <c r="G28" s="77"/>
      <c r="H28" s="58"/>
      <c r="I28" s="77"/>
      <c r="J28" s="74"/>
      <c r="K28" s="55"/>
      <c r="L28" s="74"/>
      <c r="M28" s="74"/>
      <c r="N28" s="74"/>
      <c r="O28" s="74"/>
      <c r="P28" s="58"/>
      <c r="Q28" s="74"/>
      <c r="R28" s="74"/>
      <c r="S28" s="74"/>
      <c r="T28" s="74"/>
      <c r="U28" s="55"/>
      <c r="V28" s="49"/>
    </row>
    <row r="29" s="20" customFormat="1" ht="24.75" customHeight="1"/>
    <row r="30" s="20" customFormat="1" ht="24.75" customHeight="1">
      <c r="C30" s="59" t="s">
        <v>44</v>
      </c>
    </row>
    <row r="31" s="20" customFormat="1" ht="24.75" customHeight="1">
      <c r="C31" s="111" t="s">
        <v>45</v>
      </c>
    </row>
    <row r="32" s="20" customFormat="1" ht="24.75" customHeight="1">
      <c r="C32" s="111" t="s">
        <v>46</v>
      </c>
    </row>
    <row r="33" s="21" customFormat="1" ht="24.75" customHeight="1">
      <c r="C33" s="111" t="s">
        <v>47</v>
      </c>
    </row>
    <row r="34" s="21" customFormat="1" ht="24.75" customHeight="1"/>
    <row r="35" s="20" customFormat="1" ht="24.75" customHeight="1"/>
    <row r="36" s="20" customFormat="1" ht="24.75" customHeight="1"/>
    <row r="37" s="20" customFormat="1" ht="24.75" customHeight="1"/>
    <row r="38" s="20" customFormat="1" ht="24.75" customHeight="1"/>
    <row r="39" s="20" customFormat="1" ht="24.75" customHeight="1"/>
    <row r="40" s="20" customFormat="1" ht="24.75" customHeight="1"/>
    <row r="41" s="20" customFormat="1" ht="24.75" customHeight="1"/>
    <row r="42" s="20" customFormat="1" ht="24.75" customHeight="1"/>
    <row r="43" s="20" customFormat="1" ht="24.75" customHeight="1"/>
    <row r="44" s="20" customFormat="1" ht="24.75" customHeight="1"/>
    <row r="45" s="20" customFormat="1" ht="24.75" customHeight="1"/>
    <row r="46" s="20" customFormat="1" ht="24.75" customHeight="1"/>
    <row r="47" s="20" customFormat="1" ht="24.75" customHeight="1"/>
    <row r="48" s="20" customFormat="1" ht="24.75" customHeight="1"/>
    <row r="49" s="20" customFormat="1" ht="24.75" customHeight="1"/>
    <row r="50" s="20" customFormat="1" ht="24.75" customHeight="1"/>
    <row r="51" s="20" customFormat="1" ht="24.75" customHeight="1"/>
    <row r="52" s="20" customFormat="1" ht="24.75" customHeight="1"/>
    <row r="53" s="20" customFormat="1" ht="24.75" customHeight="1"/>
    <row r="54" s="20" customFormat="1" ht="24.75" customHeight="1"/>
    <row r="55" s="20" customFormat="1" ht="24.75" customHeight="1"/>
    <row r="56" s="20" customFormat="1" ht="24.75" customHeight="1"/>
    <row r="57" s="20" customFormat="1" ht="24.75" customHeight="1"/>
    <row r="58" s="20" customFormat="1" ht="24.75" customHeight="1"/>
    <row r="59" s="20" customFormat="1" ht="24.75" customHeight="1"/>
    <row r="60" s="20" customFormat="1" ht="24.75" customHeight="1"/>
    <row r="61" s="20" customFormat="1" ht="24.75" customHeight="1"/>
    <row r="62" s="20" customFormat="1" ht="24.75" customHeight="1"/>
    <row r="63" s="20" customFormat="1" ht="24.75" customHeight="1"/>
    <row r="64" s="20" customFormat="1" ht="24.75" customHeight="1"/>
    <row r="65" s="20" customFormat="1" ht="24.75" customHeight="1"/>
    <row r="66" s="20" customFormat="1" ht="24.75" customHeight="1"/>
    <row r="67" s="20" customFormat="1" ht="24.75" customHeight="1"/>
    <row r="68" s="20" customFormat="1" ht="24.75" customHeight="1"/>
    <row r="69" s="20" customFormat="1" ht="24.75" customHeight="1"/>
    <row r="70" s="20" customFormat="1" ht="24.75" customHeight="1"/>
    <row r="71" s="20" customFormat="1" ht="24.75" customHeight="1"/>
    <row r="72" s="20" customFormat="1" ht="24.75" customHeight="1"/>
    <row r="73" s="20" customFormat="1" ht="24.75" customHeight="1"/>
    <row r="74" s="20" customFormat="1" ht="24.75" customHeight="1"/>
    <row r="75" s="20" customFormat="1" ht="24.75" customHeight="1"/>
    <row r="76" s="20" customFormat="1" ht="24.75" customHeight="1"/>
    <row r="77" s="20" customFormat="1" ht="24.75" customHeight="1"/>
    <row r="78" s="20" customFormat="1" ht="24.75" customHeight="1"/>
    <row r="79" s="20" customFormat="1" ht="24.75" customHeight="1"/>
    <row r="80" s="20" customFormat="1" ht="24.75" customHeight="1"/>
    <row r="81" s="20" customFormat="1" ht="24.75" customHeight="1"/>
    <row r="82" s="20" customFormat="1" ht="24.75" customHeight="1"/>
    <row r="83" s="20" customFormat="1" ht="24.75" customHeight="1"/>
    <row r="84" s="20" customFormat="1" ht="24.75" customHeight="1"/>
    <row r="85" s="20" customFormat="1" ht="24.75" customHeight="1"/>
    <row r="86" s="20" customFormat="1" ht="24.75" customHeight="1"/>
    <row r="87" s="20" customFormat="1" ht="24.75" customHeight="1"/>
    <row r="88" s="20" customFormat="1" ht="24.75" customHeight="1"/>
    <row r="89" s="20" customFormat="1" ht="24.75" customHeight="1"/>
    <row r="90" s="20" customFormat="1" ht="24.75" customHeight="1"/>
    <row r="91" s="20" customFormat="1" ht="24.75" customHeight="1"/>
    <row r="92" s="20" customFormat="1" ht="24.75" customHeight="1"/>
    <row r="93" s="20" customFormat="1" ht="24.75" customHeight="1"/>
    <row r="94" s="20" customFormat="1" ht="24.75" customHeight="1"/>
    <row r="95" s="20" customFormat="1" ht="24.75" customHeight="1"/>
    <row r="96" s="20" customFormat="1" ht="24.75" customHeight="1"/>
    <row r="97" s="20" customFormat="1" ht="24.75" customHeight="1"/>
    <row r="98" s="20" customFormat="1" ht="24.75" customHeight="1"/>
    <row r="99" s="10" customFormat="1" ht="24.75" customHeight="1"/>
    <row r="100" s="20" customFormat="1" ht="24.75" customHeight="1"/>
    <row r="101" s="10" customFormat="1" ht="24.75" customHeight="1"/>
    <row r="102" s="10" customFormat="1" ht="24.75" customHeight="1"/>
    <row r="103" s="10" customFormat="1" ht="24.75" customHeight="1"/>
    <row r="104" s="20" customFormat="1" ht="24.75" customHeight="1"/>
    <row r="105" s="20" customFormat="1" ht="24.75" customHeight="1"/>
    <row r="106" s="20" customFormat="1" ht="24.75" customHeight="1"/>
    <row r="107" s="10" customFormat="1" ht="24.75" customHeight="1"/>
    <row r="108" s="10" customFormat="1" ht="24.75" customHeight="1"/>
    <row r="109" s="42" customFormat="1" ht="24.75" customHeight="1"/>
    <row r="110" s="20" customFormat="1" ht="24.75" customHeight="1"/>
    <row r="111" s="20" customFormat="1" ht="24.75" customHeight="1"/>
    <row r="112" s="42" customFormat="1" ht="24.75" customHeight="1"/>
    <row r="113" s="20" customFormat="1" ht="24.75" customHeight="1"/>
    <row r="114" s="20" customFormat="1" ht="24.75" customHeight="1"/>
    <row r="115" s="20" customFormat="1" ht="24.75" customHeight="1"/>
    <row r="116" s="20" customFormat="1" ht="24.75" customHeight="1"/>
    <row r="117" s="42" customFormat="1" ht="24.75" customHeight="1"/>
    <row r="118" s="20" customFormat="1" ht="24.75" customHeight="1"/>
    <row r="119" s="20" customFormat="1" ht="24.75" customHeight="1"/>
    <row r="120" s="20" customFormat="1" ht="24.75" customHeight="1"/>
    <row r="121" s="20" customFormat="1" ht="24.75" customHeight="1"/>
    <row r="122" s="20" customFormat="1" ht="24.75" customHeight="1"/>
    <row r="123" s="20" customFormat="1" ht="24.75" customHeight="1"/>
    <row r="124" s="20" customFormat="1" ht="24.75" customHeight="1"/>
    <row r="125" s="20" customFormat="1" ht="24.75" customHeight="1"/>
    <row r="126" s="20" customFormat="1" ht="15" customHeight="1"/>
    <row r="127" s="1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4.25" customHeight="1"/>
    <row r="133" s="22" customFormat="1" ht="303" customHeight="1"/>
    <row r="134" ht="15">
      <c r="V134" s="40"/>
    </row>
    <row r="135" spans="9:22" ht="15">
      <c r="I135" s="24"/>
      <c r="V135" s="40"/>
    </row>
    <row r="136" spans="9:22" ht="15">
      <c r="I136" s="24"/>
      <c r="V136" s="40"/>
    </row>
    <row r="137" ht="15">
      <c r="V137" s="40"/>
    </row>
    <row r="138" ht="15">
      <c r="V138" s="40"/>
    </row>
    <row r="139" ht="15">
      <c r="V139" s="40"/>
    </row>
    <row r="140" ht="15">
      <c r="V140" s="40"/>
    </row>
    <row r="141" ht="15">
      <c r="V141" s="40"/>
    </row>
    <row r="142" ht="15">
      <c r="V142" s="40"/>
    </row>
    <row r="143" ht="15">
      <c r="V143" s="40"/>
    </row>
    <row r="144" ht="15">
      <c r="V144" s="40"/>
    </row>
    <row r="145" ht="15">
      <c r="V145" s="40"/>
    </row>
    <row r="146" ht="15">
      <c r="V146" s="40"/>
    </row>
    <row r="147" ht="15">
      <c r="V147" s="40"/>
    </row>
    <row r="148" ht="15">
      <c r="V148" s="40"/>
    </row>
  </sheetData>
  <sheetProtection/>
  <autoFilter ref="B3:V28">
    <sortState ref="B4:V148">
      <sortCondition descending="1" sortBy="value" ref="V4:V148"/>
    </sortState>
  </autoFilter>
  <mergeCells count="5">
    <mergeCell ref="C2:D2"/>
    <mergeCell ref="E2:H2"/>
    <mergeCell ref="I2:J2"/>
    <mergeCell ref="L2:P2"/>
    <mergeCell ref="Q2:U2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33"/>
  <sheetViews>
    <sheetView zoomScale="80" zoomScaleNormal="80" zoomScalePageLayoutView="0" workbookViewId="0" topLeftCell="A7">
      <selection activeCell="F17" sqref="F17"/>
    </sheetView>
  </sheetViews>
  <sheetFormatPr defaultColWidth="9.00390625" defaultRowHeight="12.75"/>
  <cols>
    <col min="1" max="1" width="5.625" style="68" customWidth="1"/>
    <col min="2" max="2" width="12.125" style="25" bestFit="1" customWidth="1"/>
    <col min="3" max="3" width="45.25390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 t="s">
        <v>6</v>
      </c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24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3" s="54" customFormat="1" ht="24.75" customHeight="1">
      <c r="A4" s="69">
        <v>1</v>
      </c>
      <c r="B4" s="65">
        <v>4831</v>
      </c>
      <c r="C4" s="67" t="s">
        <v>41</v>
      </c>
      <c r="D4" s="67"/>
      <c r="E4" s="74">
        <v>7.11</v>
      </c>
      <c r="F4" s="45"/>
      <c r="G4" s="74">
        <v>1</v>
      </c>
      <c r="H4" s="46">
        <f aca="true" t="shared" si="0" ref="H4:H9">(E4*0.1)+F4+G4</f>
        <v>1.711</v>
      </c>
      <c r="I4" s="74">
        <v>37.42</v>
      </c>
      <c r="J4" s="74">
        <v>19.703000000000003</v>
      </c>
      <c r="K4" s="31">
        <f aca="true" t="shared" si="1" ref="K4:K9">J4</f>
        <v>19.703000000000003</v>
      </c>
      <c r="L4" s="45"/>
      <c r="M4" s="45"/>
      <c r="N4" s="45"/>
      <c r="O4" s="45"/>
      <c r="P4" s="46">
        <f aca="true" t="shared" si="2" ref="P4:P9">L4+(M4*0.3)+(N4*0.5)+(O4*0.5)</f>
        <v>0</v>
      </c>
      <c r="Q4" s="74">
        <v>1.5</v>
      </c>
      <c r="R4" s="74"/>
      <c r="S4" s="74"/>
      <c r="T4" s="45"/>
      <c r="U4" s="55">
        <f>Q4+R4+S4+(T4*0.5)</f>
        <v>1.5</v>
      </c>
      <c r="V4" s="49">
        <f aca="true" t="shared" si="3" ref="V4:V9">H4+K4+P4+U4</f>
        <v>22.914</v>
      </c>
      <c r="W4" s="75"/>
    </row>
    <row r="5" spans="1:23" s="54" customFormat="1" ht="24.75" customHeight="1">
      <c r="A5" s="71">
        <v>2</v>
      </c>
      <c r="B5" s="65">
        <v>4232</v>
      </c>
      <c r="C5" s="67" t="s">
        <v>34</v>
      </c>
      <c r="D5" s="67"/>
      <c r="E5" s="74">
        <v>8.75</v>
      </c>
      <c r="F5" s="74"/>
      <c r="G5" s="74"/>
      <c r="H5" s="58">
        <f t="shared" si="0"/>
        <v>0.875</v>
      </c>
      <c r="I5" s="74">
        <v>20.119999999999997</v>
      </c>
      <c r="J5" s="74">
        <v>14.058</v>
      </c>
      <c r="K5" s="55">
        <f t="shared" si="1"/>
        <v>14.058</v>
      </c>
      <c r="L5" s="74"/>
      <c r="M5" s="74"/>
      <c r="N5" s="74"/>
      <c r="O5" s="74"/>
      <c r="P5" s="58">
        <f t="shared" si="2"/>
        <v>0</v>
      </c>
      <c r="Q5" s="74">
        <v>1.5</v>
      </c>
      <c r="R5" s="74"/>
      <c r="S5" s="74">
        <v>0.5</v>
      </c>
      <c r="T5" s="74"/>
      <c r="U5" s="55">
        <f>SUM(Q5:T5)</f>
        <v>2</v>
      </c>
      <c r="V5" s="49">
        <f t="shared" si="3"/>
        <v>16.933</v>
      </c>
      <c r="W5" s="75"/>
    </row>
    <row r="6" spans="1:23" s="54" customFormat="1" ht="24.75" customHeight="1">
      <c r="A6" s="69">
        <v>3</v>
      </c>
      <c r="B6" s="65">
        <v>3821</v>
      </c>
      <c r="C6" s="67" t="s">
        <v>27</v>
      </c>
      <c r="D6" s="67" t="s">
        <v>28</v>
      </c>
      <c r="E6" s="77">
        <v>6.86</v>
      </c>
      <c r="F6" s="77"/>
      <c r="G6" s="77">
        <v>1</v>
      </c>
      <c r="H6" s="83">
        <f t="shared" si="0"/>
        <v>1.686</v>
      </c>
      <c r="I6" s="74">
        <v>24.53</v>
      </c>
      <c r="J6" s="74">
        <v>10.058</v>
      </c>
      <c r="K6" s="55">
        <f t="shared" si="1"/>
        <v>10.058</v>
      </c>
      <c r="L6" s="74"/>
      <c r="M6" s="74"/>
      <c r="N6" s="74"/>
      <c r="O6" s="74"/>
      <c r="P6" s="58">
        <f t="shared" si="2"/>
        <v>0</v>
      </c>
      <c r="Q6" s="74"/>
      <c r="R6" s="74">
        <v>1</v>
      </c>
      <c r="S6" s="74"/>
      <c r="T6" s="74"/>
      <c r="U6" s="55">
        <f>SUM(Q6:T6)</f>
        <v>1</v>
      </c>
      <c r="V6" s="49">
        <f t="shared" si="3"/>
        <v>12.744</v>
      </c>
      <c r="W6" s="75"/>
    </row>
    <row r="7" spans="1:23" s="50" customFormat="1" ht="28.5" customHeight="1">
      <c r="A7" s="71">
        <v>4</v>
      </c>
      <c r="B7" s="65">
        <v>4385</v>
      </c>
      <c r="C7" s="67" t="s">
        <v>37</v>
      </c>
      <c r="D7" s="67"/>
      <c r="E7" s="74">
        <v>7.56</v>
      </c>
      <c r="F7" s="74"/>
      <c r="G7" s="74">
        <v>1</v>
      </c>
      <c r="H7" s="58">
        <f t="shared" si="0"/>
        <v>1.756</v>
      </c>
      <c r="I7" s="74">
        <v>11.42</v>
      </c>
      <c r="J7" s="74">
        <v>9.136000000000001</v>
      </c>
      <c r="K7" s="55">
        <f t="shared" si="1"/>
        <v>9.136000000000001</v>
      </c>
      <c r="L7" s="74"/>
      <c r="M7" s="74"/>
      <c r="N7" s="74"/>
      <c r="O7" s="74"/>
      <c r="P7" s="58">
        <f t="shared" si="2"/>
        <v>0</v>
      </c>
      <c r="Q7" s="74">
        <v>1.5</v>
      </c>
      <c r="R7" s="74"/>
      <c r="S7" s="74"/>
      <c r="T7" s="74"/>
      <c r="U7" s="55">
        <f>Q7+R7+S7+(T7*0.5)</f>
        <v>1.5</v>
      </c>
      <c r="V7" s="49">
        <f t="shared" si="3"/>
        <v>12.392000000000001</v>
      </c>
      <c r="W7" s="59"/>
    </row>
    <row r="8" spans="1:23" s="50" customFormat="1" ht="28.5" customHeight="1">
      <c r="A8" s="69">
        <v>5</v>
      </c>
      <c r="B8" s="65">
        <v>4639</v>
      </c>
      <c r="C8" s="78" t="s">
        <v>31</v>
      </c>
      <c r="D8" s="80"/>
      <c r="E8" s="78">
        <v>8.61</v>
      </c>
      <c r="F8" s="80"/>
      <c r="G8" s="74">
        <v>1</v>
      </c>
      <c r="H8" s="58">
        <f t="shared" si="0"/>
        <v>1.861</v>
      </c>
      <c r="I8" s="74">
        <v>3.88</v>
      </c>
      <c r="J8" s="74">
        <v>2.328</v>
      </c>
      <c r="K8" s="55">
        <f t="shared" si="1"/>
        <v>2.328</v>
      </c>
      <c r="L8" s="74"/>
      <c r="M8" s="74"/>
      <c r="N8" s="74"/>
      <c r="O8" s="74"/>
      <c r="P8" s="58">
        <f t="shared" si="2"/>
        <v>0</v>
      </c>
      <c r="Q8" s="74">
        <v>1.5</v>
      </c>
      <c r="R8" s="80"/>
      <c r="S8" s="74"/>
      <c r="T8" s="80"/>
      <c r="U8" s="55">
        <f>Q8+R8+S8+(T8*0.5)</f>
        <v>1.5</v>
      </c>
      <c r="V8" s="49">
        <f t="shared" si="3"/>
        <v>5.689</v>
      </c>
      <c r="W8" s="59"/>
    </row>
    <row r="9" spans="1:23" s="52" customFormat="1" ht="24.75" customHeight="1">
      <c r="A9" s="71">
        <v>6</v>
      </c>
      <c r="B9" s="65">
        <v>4850</v>
      </c>
      <c r="C9" s="67" t="s">
        <v>27</v>
      </c>
      <c r="D9" s="67"/>
      <c r="E9" s="74">
        <v>7.88</v>
      </c>
      <c r="F9" s="74"/>
      <c r="G9" s="74"/>
      <c r="H9" s="58">
        <f t="shared" si="0"/>
        <v>0.788</v>
      </c>
      <c r="I9" s="74"/>
      <c r="J9" s="74"/>
      <c r="K9" s="55">
        <f t="shared" si="1"/>
        <v>0</v>
      </c>
      <c r="L9" s="74"/>
      <c r="M9" s="74"/>
      <c r="N9" s="74"/>
      <c r="O9" s="74"/>
      <c r="P9" s="58">
        <f t="shared" si="2"/>
        <v>0</v>
      </c>
      <c r="Q9" s="74"/>
      <c r="R9" s="74"/>
      <c r="S9" s="74"/>
      <c r="T9" s="74"/>
      <c r="U9" s="55">
        <f>Q9+R9+S9+(T9*0.5)</f>
        <v>0</v>
      </c>
      <c r="V9" s="49">
        <f t="shared" si="3"/>
        <v>0.788</v>
      </c>
      <c r="W9" s="59"/>
    </row>
    <row r="10" spans="1:23" s="52" customFormat="1" ht="162">
      <c r="A10" s="69">
        <v>7</v>
      </c>
      <c r="B10" s="65"/>
      <c r="C10" s="110" t="s">
        <v>25</v>
      </c>
      <c r="D10" s="67"/>
      <c r="E10" s="74"/>
      <c r="F10" s="74"/>
      <c r="G10" s="74"/>
      <c r="H10" s="58"/>
      <c r="I10" s="74"/>
      <c r="J10" s="74"/>
      <c r="K10" s="55"/>
      <c r="L10" s="74"/>
      <c r="M10" s="74"/>
      <c r="N10" s="74"/>
      <c r="O10" s="74"/>
      <c r="P10" s="58"/>
      <c r="Q10" s="74"/>
      <c r="R10" s="74"/>
      <c r="S10" s="74"/>
      <c r="T10" s="74"/>
      <c r="U10" s="55"/>
      <c r="V10" s="49"/>
      <c r="W10" s="59"/>
    </row>
    <row r="11" s="52" customFormat="1" ht="24.75" customHeight="1">
      <c r="A11" s="59"/>
    </row>
    <row r="12" spans="1:3" s="50" customFormat="1" ht="24.75" customHeight="1">
      <c r="A12" s="59"/>
      <c r="C12" s="59" t="s">
        <v>44</v>
      </c>
    </row>
    <row r="13" spans="1:3" s="50" customFormat="1" ht="24.75" customHeight="1">
      <c r="A13" s="59"/>
      <c r="C13" s="111" t="s">
        <v>45</v>
      </c>
    </row>
    <row r="14" spans="1:3" s="50" customFormat="1" ht="24.75" customHeight="1">
      <c r="A14" s="59"/>
      <c r="C14" s="111" t="s">
        <v>46</v>
      </c>
    </row>
    <row r="15" spans="1:3" s="50" customFormat="1" ht="24.75" customHeight="1">
      <c r="A15" s="59"/>
      <c r="C15" s="111" t="s">
        <v>47</v>
      </c>
    </row>
    <row r="16" s="50" customFormat="1" ht="27" customHeight="1">
      <c r="A16" s="59"/>
    </row>
    <row r="17" s="50" customFormat="1" ht="27" customHeight="1"/>
    <row r="18" s="50" customFormat="1" ht="24.75" customHeight="1"/>
    <row r="19" s="50" customFormat="1" ht="24.75" customHeight="1"/>
    <row r="20" s="50" customFormat="1" ht="24.75" customHeight="1"/>
    <row r="21" s="50" customFormat="1" ht="24.75" customHeight="1"/>
    <row r="22" s="50" customFormat="1" ht="24.75" customHeight="1"/>
    <row r="23" s="50" customFormat="1" ht="24.75" customHeight="1"/>
    <row r="24" s="50" customFormat="1" ht="24.75" customHeight="1"/>
    <row r="25" s="52" customFormat="1" ht="24.75" customHeight="1"/>
    <row r="26" s="50" customFormat="1" ht="24.75" customHeight="1"/>
    <row r="27" s="50" customFormat="1" ht="24.75" customHeight="1"/>
    <row r="28" s="50" customFormat="1" ht="24.75" customHeight="1"/>
    <row r="29" s="50" customFormat="1" ht="24.75" customHeight="1"/>
    <row r="30" s="50" customFormat="1" ht="24.75" customHeight="1"/>
    <row r="31" s="50" customFormat="1" ht="24.75" customHeight="1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6.5" customHeight="1"/>
    <row r="60" s="20" customFormat="1" ht="15.75" customHeight="1"/>
    <row r="61" s="20" customFormat="1" ht="12.75"/>
    <row r="62" s="20" customFormat="1" ht="12.75"/>
    <row r="63" s="20" customFormat="1" ht="12.75"/>
    <row r="64" s="20" customFormat="1" ht="15" customHeight="1"/>
    <row r="65" s="20" customFormat="1" ht="15" customHeight="1"/>
    <row r="66" s="20" customFormat="1" ht="12.75"/>
    <row r="67" s="20" customFormat="1" ht="12.75"/>
    <row r="68" s="20" customFormat="1" ht="15" customHeight="1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10" customFormat="1" ht="12.75"/>
    <row r="84" s="20" customFormat="1" ht="12.75"/>
    <row r="85" s="10" customFormat="1" ht="12.75"/>
    <row r="86" s="10" customFormat="1" ht="12.75"/>
    <row r="87" s="10" customFormat="1" ht="15.75" customHeight="1"/>
    <row r="88" s="20" customFormat="1" ht="12.75"/>
    <row r="89" s="20" customFormat="1" ht="12.75"/>
    <row r="90" s="20" customFormat="1" ht="12.75"/>
    <row r="91" s="10" customFormat="1" ht="12.75"/>
    <row r="92" s="10" customFormat="1" ht="12.75"/>
    <row r="93" s="20" customFormat="1" ht="15" customHeight="1"/>
    <row r="94" s="20" customFormat="1" ht="15" customHeight="1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1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4.25" customHeight="1"/>
    <row r="117" s="22" customFormat="1" ht="12.75"/>
    <row r="118" spans="1:2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ht="15">
      <c r="V122" s="40"/>
    </row>
    <row r="123" ht="15">
      <c r="V123" s="40"/>
    </row>
    <row r="124" ht="15">
      <c r="V124" s="40"/>
    </row>
    <row r="125" ht="15">
      <c r="V125" s="40"/>
    </row>
    <row r="126" ht="15">
      <c r="V126" s="40"/>
    </row>
    <row r="127" ht="15">
      <c r="V127" s="40"/>
    </row>
    <row r="128" ht="15">
      <c r="V128" s="40"/>
    </row>
    <row r="129" ht="15">
      <c r="V129" s="40"/>
    </row>
    <row r="130" ht="15">
      <c r="V130" s="40"/>
    </row>
    <row r="131" ht="15">
      <c r="V131" s="40"/>
    </row>
    <row r="132" ht="15">
      <c r="V132" s="40"/>
    </row>
    <row r="133" ht="15">
      <c r="V133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zoomScale="78" zoomScaleNormal="78" zoomScaleSheetLayoutView="106" workbookViewId="0" topLeftCell="A23">
      <selection activeCell="C28" sqref="C28:C31"/>
    </sheetView>
  </sheetViews>
  <sheetFormatPr defaultColWidth="9.00390625" defaultRowHeight="12.75"/>
  <cols>
    <col min="1" max="1" width="5.625" style="68" customWidth="1"/>
    <col min="2" max="2" width="16.25390625" style="25" customWidth="1"/>
    <col min="3" max="3" width="41.125" style="66" customWidth="1"/>
    <col min="4" max="4" width="29.875" style="26" customWidth="1"/>
    <col min="5" max="5" width="15.125" style="26" customWidth="1"/>
    <col min="6" max="6" width="12.25390625" style="6" customWidth="1"/>
    <col min="7" max="7" width="11.875" style="7" customWidth="1"/>
    <col min="8" max="8" width="7.375" style="7" bestFit="1" customWidth="1"/>
    <col min="9" max="9" width="12.25390625" style="33" customWidth="1"/>
    <col min="10" max="10" width="14.125" style="23" customWidth="1"/>
    <col min="11" max="11" width="10.125" style="23" customWidth="1"/>
    <col min="12" max="12" width="11.625" style="32" customWidth="1"/>
    <col min="13" max="13" width="10.375" style="7" customWidth="1"/>
    <col min="14" max="14" width="12.75390625" style="7" customWidth="1"/>
    <col min="15" max="15" width="11.625" style="7" customWidth="1"/>
    <col min="16" max="16" width="12.625" style="7" customWidth="1"/>
    <col min="17" max="17" width="11.00390625" style="35" customWidth="1"/>
    <col min="18" max="19" width="10.25390625" style="7" customWidth="1"/>
    <col min="20" max="20" width="13.00390625" style="7" customWidth="1"/>
    <col min="21" max="21" width="13.375" style="7" customWidth="1"/>
    <col min="22" max="22" width="11.375" style="33" customWidth="1"/>
    <col min="23" max="16384" width="9.125" style="10" customWidth="1"/>
  </cols>
  <sheetData>
    <row r="1" spans="1:12" ht="37.5" customHeight="1" thickBot="1">
      <c r="A1" s="123"/>
      <c r="B1" s="123"/>
      <c r="C1" s="64"/>
      <c r="D1" s="4"/>
      <c r="E1" s="5"/>
      <c r="J1" s="8"/>
      <c r="K1" s="9" t="s">
        <v>32</v>
      </c>
      <c r="L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41" customFormat="1" ht="24.75" customHeight="1">
      <c r="A4" s="72">
        <v>1</v>
      </c>
      <c r="B4" s="65">
        <v>4166</v>
      </c>
      <c r="C4" s="67" t="s">
        <v>33</v>
      </c>
      <c r="D4" s="67"/>
      <c r="E4" s="74">
        <v>6.88</v>
      </c>
      <c r="F4" s="74"/>
      <c r="G4" s="74"/>
      <c r="H4" s="58">
        <f aca="true" t="shared" si="0" ref="H4:H25">(E4*0.1)+F4+G4</f>
        <v>0.6880000000000001</v>
      </c>
      <c r="I4" s="74">
        <v>59.230000000000004</v>
      </c>
      <c r="J4" s="74">
        <v>30.496</v>
      </c>
      <c r="K4" s="55">
        <f aca="true" t="shared" si="1" ref="K4:K25">J4</f>
        <v>30.496</v>
      </c>
      <c r="L4" s="74"/>
      <c r="M4" s="74"/>
      <c r="N4" s="74"/>
      <c r="O4" s="74"/>
      <c r="P4" s="58">
        <f aca="true" t="shared" si="2" ref="P4:P25">L4+(M4*0.3)+(N4*0.5)+(O4*0.5)</f>
        <v>0</v>
      </c>
      <c r="Q4" s="74">
        <v>1.5</v>
      </c>
      <c r="R4" s="74"/>
      <c r="S4" s="74"/>
      <c r="T4" s="74"/>
      <c r="U4" s="55">
        <f aca="true" t="shared" si="3" ref="U4:U21">SUM(Q4:T4)</f>
        <v>1.5</v>
      </c>
      <c r="V4" s="56">
        <f aca="true" t="shared" si="4" ref="V4:V25">H4+K4+P4+U4</f>
        <v>32.684</v>
      </c>
    </row>
    <row r="5" spans="1:22" s="41" customFormat="1" ht="24.75" customHeight="1">
      <c r="A5" s="81">
        <v>2</v>
      </c>
      <c r="B5" s="65">
        <v>4763</v>
      </c>
      <c r="C5" s="67" t="s">
        <v>40</v>
      </c>
      <c r="D5" s="67" t="s">
        <v>31</v>
      </c>
      <c r="E5" s="74">
        <v>7</v>
      </c>
      <c r="F5" s="74"/>
      <c r="G5" s="74">
        <v>1</v>
      </c>
      <c r="H5" s="58">
        <f t="shared" si="0"/>
        <v>1.7000000000000002</v>
      </c>
      <c r="I5" s="74">
        <v>55.06</v>
      </c>
      <c r="J5" s="74">
        <v>27.913999999999998</v>
      </c>
      <c r="K5" s="55">
        <f t="shared" si="1"/>
        <v>27.913999999999998</v>
      </c>
      <c r="L5" s="74"/>
      <c r="M5" s="74">
        <v>1</v>
      </c>
      <c r="N5" s="74"/>
      <c r="O5" s="74"/>
      <c r="P5" s="58">
        <f t="shared" si="2"/>
        <v>0.3</v>
      </c>
      <c r="Q5" s="74">
        <v>1.5</v>
      </c>
      <c r="R5" s="74"/>
      <c r="S5" s="74"/>
      <c r="T5" s="74"/>
      <c r="U5" s="55">
        <f t="shared" si="3"/>
        <v>1.5</v>
      </c>
      <c r="V5" s="56">
        <f t="shared" si="4"/>
        <v>31.413999999999998</v>
      </c>
    </row>
    <row r="6" spans="1:22" s="42" customFormat="1" ht="24.75" customHeight="1">
      <c r="A6" s="72">
        <v>3</v>
      </c>
      <c r="B6" s="65">
        <v>4762</v>
      </c>
      <c r="C6" s="67" t="s">
        <v>39</v>
      </c>
      <c r="D6" s="67"/>
      <c r="E6" s="74">
        <v>7.05</v>
      </c>
      <c r="F6" s="76"/>
      <c r="G6" s="74"/>
      <c r="H6" s="58">
        <f t="shared" si="0"/>
        <v>0.7050000000000001</v>
      </c>
      <c r="I6" s="74">
        <v>54.94</v>
      </c>
      <c r="J6" s="74">
        <v>27.788</v>
      </c>
      <c r="K6" s="55">
        <f t="shared" si="1"/>
        <v>27.788</v>
      </c>
      <c r="L6" s="74"/>
      <c r="M6" s="74">
        <v>2</v>
      </c>
      <c r="N6" s="74">
        <v>1</v>
      </c>
      <c r="O6" s="74"/>
      <c r="P6" s="58">
        <f t="shared" si="2"/>
        <v>1.1</v>
      </c>
      <c r="Q6" s="74">
        <v>1.5</v>
      </c>
      <c r="R6" s="74"/>
      <c r="S6" s="74"/>
      <c r="T6" s="74"/>
      <c r="U6" s="55">
        <f t="shared" si="3"/>
        <v>1.5</v>
      </c>
      <c r="V6" s="56">
        <f t="shared" si="4"/>
        <v>31.093000000000004</v>
      </c>
    </row>
    <row r="7" spans="1:22" s="42" customFormat="1" ht="24.75" customHeight="1">
      <c r="A7" s="81">
        <v>4</v>
      </c>
      <c r="B7" s="65">
        <v>4624</v>
      </c>
      <c r="C7" s="79" t="s">
        <v>38</v>
      </c>
      <c r="D7" s="78" t="s">
        <v>33</v>
      </c>
      <c r="E7" s="78">
        <v>7.08</v>
      </c>
      <c r="F7" s="80"/>
      <c r="G7" s="74"/>
      <c r="H7" s="58">
        <f t="shared" si="0"/>
        <v>0.7080000000000001</v>
      </c>
      <c r="I7" s="74">
        <v>55.290000000000006</v>
      </c>
      <c r="J7" s="74">
        <v>28.022000000000002</v>
      </c>
      <c r="K7" s="55">
        <f t="shared" si="1"/>
        <v>28.022000000000002</v>
      </c>
      <c r="L7" s="80"/>
      <c r="M7" s="80"/>
      <c r="N7" s="80"/>
      <c r="O7" s="80"/>
      <c r="P7" s="58">
        <f t="shared" si="2"/>
        <v>0</v>
      </c>
      <c r="Q7" s="74">
        <v>1.5</v>
      </c>
      <c r="R7" s="74"/>
      <c r="S7" s="80"/>
      <c r="T7" s="80"/>
      <c r="U7" s="55">
        <f t="shared" si="3"/>
        <v>1.5</v>
      </c>
      <c r="V7" s="56">
        <f t="shared" si="4"/>
        <v>30.23</v>
      </c>
    </row>
    <row r="8" spans="1:22" s="42" customFormat="1" ht="24.75" customHeight="1">
      <c r="A8" s="101">
        <v>5</v>
      </c>
      <c r="B8" s="102">
        <v>4231</v>
      </c>
      <c r="C8" s="103" t="s">
        <v>33</v>
      </c>
      <c r="D8" s="103"/>
      <c r="E8" s="104">
        <v>7.68</v>
      </c>
      <c r="F8" s="104"/>
      <c r="G8" s="104"/>
      <c r="H8" s="105">
        <f t="shared" si="0"/>
        <v>0.768</v>
      </c>
      <c r="I8" s="104">
        <v>51.55</v>
      </c>
      <c r="J8" s="104">
        <v>25.858</v>
      </c>
      <c r="K8" s="105">
        <f t="shared" si="1"/>
        <v>25.858</v>
      </c>
      <c r="L8" s="104"/>
      <c r="M8" s="104">
        <v>1</v>
      </c>
      <c r="N8" s="104"/>
      <c r="O8" s="104"/>
      <c r="P8" s="105">
        <f t="shared" si="2"/>
        <v>0.3</v>
      </c>
      <c r="Q8" s="104">
        <v>1.5</v>
      </c>
      <c r="R8" s="104"/>
      <c r="S8" s="104"/>
      <c r="T8" s="104"/>
      <c r="U8" s="105">
        <f t="shared" si="3"/>
        <v>1.5</v>
      </c>
      <c r="V8" s="56">
        <f t="shared" si="4"/>
        <v>28.426000000000002</v>
      </c>
    </row>
    <row r="9" spans="1:22" s="42" customFormat="1" ht="24.75" customHeight="1">
      <c r="A9" s="81">
        <v>6</v>
      </c>
      <c r="B9" s="65">
        <v>4167</v>
      </c>
      <c r="C9" s="67" t="s">
        <v>34</v>
      </c>
      <c r="D9" s="67"/>
      <c r="E9" s="74">
        <v>6.3</v>
      </c>
      <c r="F9" s="74"/>
      <c r="G9" s="74"/>
      <c r="H9" s="58">
        <f t="shared" si="0"/>
        <v>0.63</v>
      </c>
      <c r="I9" s="74">
        <v>28.62</v>
      </c>
      <c r="J9" s="74">
        <v>16.661</v>
      </c>
      <c r="K9" s="55">
        <f t="shared" si="1"/>
        <v>16.661</v>
      </c>
      <c r="L9" s="74"/>
      <c r="M9" s="74"/>
      <c r="N9" s="74"/>
      <c r="O9" s="74"/>
      <c r="P9" s="58">
        <f t="shared" si="2"/>
        <v>0</v>
      </c>
      <c r="Q9" s="74">
        <v>1.5</v>
      </c>
      <c r="R9" s="74"/>
      <c r="S9" s="74"/>
      <c r="T9" s="74"/>
      <c r="U9" s="55">
        <f t="shared" si="3"/>
        <v>1.5</v>
      </c>
      <c r="V9" s="56">
        <f t="shared" si="4"/>
        <v>18.791</v>
      </c>
    </row>
    <row r="10" spans="1:22" s="42" customFormat="1" ht="27" customHeight="1">
      <c r="A10" s="72">
        <v>7</v>
      </c>
      <c r="B10" s="65">
        <v>4361</v>
      </c>
      <c r="C10" s="67" t="s">
        <v>36</v>
      </c>
      <c r="D10" s="67"/>
      <c r="E10" s="74">
        <v>7.69</v>
      </c>
      <c r="F10" s="74"/>
      <c r="G10" s="74"/>
      <c r="H10" s="58">
        <f t="shared" si="0"/>
        <v>0.7690000000000001</v>
      </c>
      <c r="I10" s="74">
        <v>18.22</v>
      </c>
      <c r="J10" s="74">
        <v>11.652000000000001</v>
      </c>
      <c r="K10" s="55">
        <f t="shared" si="1"/>
        <v>11.652000000000001</v>
      </c>
      <c r="L10" s="74"/>
      <c r="M10" s="74">
        <v>1</v>
      </c>
      <c r="N10" s="74"/>
      <c r="O10" s="74"/>
      <c r="P10" s="58">
        <f t="shared" si="2"/>
        <v>0.3</v>
      </c>
      <c r="Q10" s="74">
        <v>1.5</v>
      </c>
      <c r="R10" s="74"/>
      <c r="S10" s="74"/>
      <c r="T10" s="74"/>
      <c r="U10" s="55">
        <f t="shared" si="3"/>
        <v>1.5</v>
      </c>
      <c r="V10" s="56">
        <f t="shared" si="4"/>
        <v>14.221000000000002</v>
      </c>
    </row>
    <row r="11" spans="1:22" s="42" customFormat="1" ht="24.75" customHeight="1">
      <c r="A11" s="81">
        <v>8</v>
      </c>
      <c r="B11" s="65">
        <v>4264</v>
      </c>
      <c r="C11" s="67" t="s">
        <v>27</v>
      </c>
      <c r="D11" s="67" t="s">
        <v>43</v>
      </c>
      <c r="E11" s="77">
        <v>6.93</v>
      </c>
      <c r="F11" s="77"/>
      <c r="G11" s="77">
        <v>1</v>
      </c>
      <c r="H11" s="83">
        <f t="shared" si="0"/>
        <v>1.693</v>
      </c>
      <c r="I11" s="77">
        <v>8.06</v>
      </c>
      <c r="J11" s="77">
        <v>6.448</v>
      </c>
      <c r="K11" s="83">
        <f t="shared" si="1"/>
        <v>6.448</v>
      </c>
      <c r="L11" s="77"/>
      <c r="M11" s="77"/>
      <c r="N11" s="77"/>
      <c r="O11" s="77"/>
      <c r="P11" s="83">
        <f t="shared" si="2"/>
        <v>0</v>
      </c>
      <c r="Q11" s="77"/>
      <c r="R11" s="77"/>
      <c r="S11" s="77">
        <v>0.5</v>
      </c>
      <c r="T11" s="77"/>
      <c r="U11" s="83">
        <f t="shared" si="3"/>
        <v>0.5</v>
      </c>
      <c r="V11" s="56">
        <f t="shared" si="4"/>
        <v>8.641</v>
      </c>
    </row>
    <row r="12" spans="1:22" s="42" customFormat="1" ht="24.75" customHeight="1">
      <c r="A12" s="72">
        <v>9</v>
      </c>
      <c r="B12" s="65">
        <v>3953</v>
      </c>
      <c r="C12" s="67" t="s">
        <v>26</v>
      </c>
      <c r="D12" s="67"/>
      <c r="E12" s="74">
        <v>7.04</v>
      </c>
      <c r="F12" s="74"/>
      <c r="G12" s="74">
        <v>1</v>
      </c>
      <c r="H12" s="58">
        <f t="shared" si="0"/>
        <v>1.7040000000000002</v>
      </c>
      <c r="I12" s="74">
        <v>6.38</v>
      </c>
      <c r="J12" s="74">
        <v>5.104</v>
      </c>
      <c r="K12" s="55">
        <f t="shared" si="1"/>
        <v>5.104</v>
      </c>
      <c r="L12" s="74"/>
      <c r="M12" s="74"/>
      <c r="N12" s="74"/>
      <c r="O12" s="74"/>
      <c r="P12" s="58">
        <f t="shared" si="2"/>
        <v>0</v>
      </c>
      <c r="Q12" s="74">
        <v>1.5</v>
      </c>
      <c r="R12" s="74"/>
      <c r="S12" s="74"/>
      <c r="T12" s="74"/>
      <c r="U12" s="55">
        <f t="shared" si="3"/>
        <v>1.5</v>
      </c>
      <c r="V12" s="56">
        <f t="shared" si="4"/>
        <v>8.308</v>
      </c>
    </row>
    <row r="13" spans="1:22" s="42" customFormat="1" ht="24.75" customHeight="1">
      <c r="A13" s="106">
        <v>10</v>
      </c>
      <c r="B13" s="102">
        <v>4274</v>
      </c>
      <c r="C13" s="103" t="s">
        <v>27</v>
      </c>
      <c r="D13" s="103"/>
      <c r="E13" s="104">
        <v>6.93</v>
      </c>
      <c r="F13" s="104"/>
      <c r="G13" s="104">
        <v>1</v>
      </c>
      <c r="H13" s="105">
        <f t="shared" si="0"/>
        <v>1.693</v>
      </c>
      <c r="I13" s="104">
        <v>8</v>
      </c>
      <c r="J13" s="104">
        <v>6.4</v>
      </c>
      <c r="K13" s="105">
        <f t="shared" si="1"/>
        <v>6.4</v>
      </c>
      <c r="L13" s="104"/>
      <c r="M13" s="104"/>
      <c r="N13" s="104"/>
      <c r="O13" s="104"/>
      <c r="P13" s="105">
        <f t="shared" si="2"/>
        <v>0</v>
      </c>
      <c r="Q13" s="104"/>
      <c r="R13" s="104"/>
      <c r="S13" s="104"/>
      <c r="T13" s="104"/>
      <c r="U13" s="105">
        <f t="shared" si="3"/>
        <v>0</v>
      </c>
      <c r="V13" s="56">
        <f t="shared" si="4"/>
        <v>8.093</v>
      </c>
    </row>
    <row r="14" spans="1:22" s="42" customFormat="1" ht="24.75" customHeight="1">
      <c r="A14" s="72">
        <v>11</v>
      </c>
      <c r="B14" s="65">
        <v>4289</v>
      </c>
      <c r="C14" s="67" t="s">
        <v>35</v>
      </c>
      <c r="D14" s="67"/>
      <c r="E14" s="74">
        <v>6.73</v>
      </c>
      <c r="F14" s="74"/>
      <c r="G14" s="74"/>
      <c r="H14" s="58">
        <f t="shared" si="0"/>
        <v>0.673</v>
      </c>
      <c r="I14" s="74">
        <v>6.8</v>
      </c>
      <c r="J14" s="74">
        <v>5.44</v>
      </c>
      <c r="K14" s="55">
        <f t="shared" si="1"/>
        <v>5.44</v>
      </c>
      <c r="L14" s="74"/>
      <c r="M14" s="74"/>
      <c r="N14" s="74"/>
      <c r="O14" s="74"/>
      <c r="P14" s="58">
        <f t="shared" si="2"/>
        <v>0</v>
      </c>
      <c r="Q14" s="74">
        <v>1.5</v>
      </c>
      <c r="R14" s="74"/>
      <c r="S14" s="74"/>
      <c r="T14" s="74"/>
      <c r="U14" s="55">
        <f t="shared" si="3"/>
        <v>1.5</v>
      </c>
      <c r="V14" s="56">
        <f t="shared" si="4"/>
        <v>7.613</v>
      </c>
    </row>
    <row r="15" spans="1:22" s="42" customFormat="1" ht="24.75" customHeight="1">
      <c r="A15" s="81">
        <v>12</v>
      </c>
      <c r="B15" s="65">
        <v>3822</v>
      </c>
      <c r="C15" s="67" t="s">
        <v>29</v>
      </c>
      <c r="D15" s="67"/>
      <c r="E15" s="77">
        <v>7.62</v>
      </c>
      <c r="F15" s="77"/>
      <c r="G15" s="77">
        <v>1</v>
      </c>
      <c r="H15" s="58">
        <f t="shared" si="0"/>
        <v>1.762</v>
      </c>
      <c r="I15" s="74">
        <v>15.57</v>
      </c>
      <c r="J15" s="74">
        <v>3.5940000000000003</v>
      </c>
      <c r="K15" s="55">
        <f t="shared" si="1"/>
        <v>3.5940000000000003</v>
      </c>
      <c r="L15" s="74"/>
      <c r="M15" s="74">
        <v>2</v>
      </c>
      <c r="N15" s="74"/>
      <c r="O15" s="74"/>
      <c r="P15" s="58">
        <f t="shared" si="2"/>
        <v>0.6</v>
      </c>
      <c r="Q15" s="74">
        <v>1.5</v>
      </c>
      <c r="R15" s="74"/>
      <c r="S15" s="74"/>
      <c r="T15" s="74"/>
      <c r="U15" s="55">
        <f t="shared" si="3"/>
        <v>1.5</v>
      </c>
      <c r="V15" s="56">
        <f t="shared" si="4"/>
        <v>7.4559999999999995</v>
      </c>
    </row>
    <row r="16" spans="1:22" s="42" customFormat="1" ht="24.75" customHeight="1">
      <c r="A16" s="72">
        <v>13</v>
      </c>
      <c r="B16" s="65">
        <v>3954</v>
      </c>
      <c r="C16" s="67" t="s">
        <v>31</v>
      </c>
      <c r="D16" s="67"/>
      <c r="E16" s="74">
        <v>6.53</v>
      </c>
      <c r="F16" s="74"/>
      <c r="G16" s="74"/>
      <c r="H16" s="58">
        <f t="shared" si="0"/>
        <v>0.653</v>
      </c>
      <c r="I16" s="74">
        <v>3</v>
      </c>
      <c r="J16" s="74">
        <v>2.4</v>
      </c>
      <c r="K16" s="55">
        <f t="shared" si="1"/>
        <v>2.4</v>
      </c>
      <c r="L16" s="74"/>
      <c r="M16" s="74"/>
      <c r="N16" s="74"/>
      <c r="O16" s="74"/>
      <c r="P16" s="58">
        <f t="shared" si="2"/>
        <v>0</v>
      </c>
      <c r="Q16" s="74">
        <v>1.5</v>
      </c>
      <c r="R16" s="74"/>
      <c r="S16" s="74"/>
      <c r="T16" s="74"/>
      <c r="U16" s="55">
        <f t="shared" si="3"/>
        <v>1.5</v>
      </c>
      <c r="V16" s="56">
        <f t="shared" si="4"/>
        <v>4.553</v>
      </c>
    </row>
    <row r="17" spans="1:22" s="42" customFormat="1" ht="24.75" customHeight="1">
      <c r="A17" s="106">
        <v>14</v>
      </c>
      <c r="B17" s="102">
        <v>4765</v>
      </c>
      <c r="C17" s="103" t="s">
        <v>36</v>
      </c>
      <c r="D17" s="103"/>
      <c r="E17" s="104">
        <v>7.5</v>
      </c>
      <c r="F17" s="104"/>
      <c r="G17" s="104">
        <v>1</v>
      </c>
      <c r="H17" s="105">
        <f t="shared" si="0"/>
        <v>1.75</v>
      </c>
      <c r="I17" s="104"/>
      <c r="J17" s="104"/>
      <c r="K17" s="105">
        <f t="shared" si="1"/>
        <v>0</v>
      </c>
      <c r="L17" s="104"/>
      <c r="M17" s="104"/>
      <c r="N17" s="104"/>
      <c r="O17" s="104"/>
      <c r="P17" s="105">
        <f t="shared" si="2"/>
        <v>0</v>
      </c>
      <c r="Q17" s="104">
        <v>1.5</v>
      </c>
      <c r="R17" s="104"/>
      <c r="S17" s="104"/>
      <c r="T17" s="104"/>
      <c r="U17" s="105">
        <f t="shared" si="3"/>
        <v>1.5</v>
      </c>
      <c r="V17" s="56">
        <f t="shared" si="4"/>
        <v>3.25</v>
      </c>
    </row>
    <row r="18" spans="1:22" s="42" customFormat="1" ht="24.75" customHeight="1">
      <c r="A18" s="101">
        <v>15</v>
      </c>
      <c r="B18" s="102">
        <v>3742</v>
      </c>
      <c r="C18" s="103" t="s">
        <v>26</v>
      </c>
      <c r="D18" s="103"/>
      <c r="E18" s="104">
        <v>6.69</v>
      </c>
      <c r="F18" s="104"/>
      <c r="G18" s="104">
        <v>1</v>
      </c>
      <c r="H18" s="105">
        <f t="shared" si="0"/>
        <v>1.669</v>
      </c>
      <c r="I18" s="104"/>
      <c r="J18" s="104"/>
      <c r="K18" s="105">
        <f t="shared" si="1"/>
        <v>0</v>
      </c>
      <c r="L18" s="104"/>
      <c r="M18" s="104"/>
      <c r="N18" s="104"/>
      <c r="O18" s="104"/>
      <c r="P18" s="105">
        <f t="shared" si="2"/>
        <v>0</v>
      </c>
      <c r="Q18" s="104">
        <v>1.5</v>
      </c>
      <c r="R18" s="104"/>
      <c r="S18" s="104"/>
      <c r="T18" s="104"/>
      <c r="U18" s="105">
        <f t="shared" si="3"/>
        <v>1.5</v>
      </c>
      <c r="V18" s="56">
        <f t="shared" si="4"/>
        <v>3.169</v>
      </c>
    </row>
    <row r="19" spans="1:22" s="42" customFormat="1" ht="24.75" customHeight="1">
      <c r="A19" s="81">
        <v>16</v>
      </c>
      <c r="B19" s="65">
        <v>4849</v>
      </c>
      <c r="C19" s="67" t="s">
        <v>31</v>
      </c>
      <c r="D19" s="67"/>
      <c r="E19" s="74">
        <v>6.69</v>
      </c>
      <c r="F19" s="74"/>
      <c r="G19" s="74">
        <v>1</v>
      </c>
      <c r="H19" s="58">
        <f t="shared" si="0"/>
        <v>1.669</v>
      </c>
      <c r="I19" s="74"/>
      <c r="J19" s="74"/>
      <c r="K19" s="55">
        <f t="shared" si="1"/>
        <v>0</v>
      </c>
      <c r="L19" s="74"/>
      <c r="M19" s="74"/>
      <c r="N19" s="74"/>
      <c r="O19" s="74"/>
      <c r="P19" s="58">
        <f t="shared" si="2"/>
        <v>0</v>
      </c>
      <c r="Q19" s="74">
        <v>1.5</v>
      </c>
      <c r="R19" s="74"/>
      <c r="S19" s="74"/>
      <c r="T19" s="74"/>
      <c r="U19" s="55">
        <f t="shared" si="3"/>
        <v>1.5</v>
      </c>
      <c r="V19" s="56">
        <f t="shared" si="4"/>
        <v>3.169</v>
      </c>
    </row>
    <row r="20" spans="1:22" s="42" customFormat="1" ht="24.75" customHeight="1">
      <c r="A20" s="72">
        <v>17</v>
      </c>
      <c r="B20" s="65">
        <v>4290</v>
      </c>
      <c r="C20" s="67" t="s">
        <v>33</v>
      </c>
      <c r="D20" s="67"/>
      <c r="E20" s="74">
        <v>6.56</v>
      </c>
      <c r="F20" s="74"/>
      <c r="G20" s="74"/>
      <c r="H20" s="58">
        <f t="shared" si="0"/>
        <v>0.656</v>
      </c>
      <c r="I20" s="74"/>
      <c r="J20" s="74"/>
      <c r="K20" s="55">
        <f t="shared" si="1"/>
        <v>0</v>
      </c>
      <c r="L20" s="74"/>
      <c r="M20" s="74">
        <v>2</v>
      </c>
      <c r="N20" s="74"/>
      <c r="O20" s="74"/>
      <c r="P20" s="58">
        <f t="shared" si="2"/>
        <v>0.6</v>
      </c>
      <c r="Q20" s="74">
        <v>1.5</v>
      </c>
      <c r="R20" s="74"/>
      <c r="S20" s="74"/>
      <c r="T20" s="74"/>
      <c r="U20" s="55">
        <f t="shared" si="3"/>
        <v>1.5</v>
      </c>
      <c r="V20" s="56">
        <f t="shared" si="4"/>
        <v>2.7560000000000002</v>
      </c>
    </row>
    <row r="21" spans="1:22" s="42" customFormat="1" ht="24.75" customHeight="1">
      <c r="A21" s="81">
        <v>18</v>
      </c>
      <c r="B21" s="65">
        <v>4851</v>
      </c>
      <c r="C21" s="67" t="s">
        <v>42</v>
      </c>
      <c r="D21" s="67"/>
      <c r="E21" s="74">
        <v>8.77</v>
      </c>
      <c r="F21" s="74"/>
      <c r="G21" s="74"/>
      <c r="H21" s="58">
        <f t="shared" si="0"/>
        <v>0.877</v>
      </c>
      <c r="I21" s="74"/>
      <c r="J21" s="74"/>
      <c r="K21" s="55">
        <f t="shared" si="1"/>
        <v>0</v>
      </c>
      <c r="L21" s="74"/>
      <c r="M21" s="74"/>
      <c r="N21" s="74"/>
      <c r="O21" s="74"/>
      <c r="P21" s="58">
        <f t="shared" si="2"/>
        <v>0</v>
      </c>
      <c r="Q21" s="74">
        <v>1.5</v>
      </c>
      <c r="R21" s="74"/>
      <c r="S21" s="74"/>
      <c r="T21" s="74"/>
      <c r="U21" s="55">
        <f t="shared" si="3"/>
        <v>1.5</v>
      </c>
      <c r="V21" s="56">
        <f t="shared" si="4"/>
        <v>2.377</v>
      </c>
    </row>
    <row r="22" spans="1:22" s="42" customFormat="1" ht="24.75" customHeight="1">
      <c r="A22" s="72">
        <v>19</v>
      </c>
      <c r="B22" s="65">
        <v>4764</v>
      </c>
      <c r="C22" s="67" t="s">
        <v>34</v>
      </c>
      <c r="D22" s="67"/>
      <c r="E22" s="74">
        <v>8.16</v>
      </c>
      <c r="F22" s="74"/>
      <c r="G22" s="74"/>
      <c r="H22" s="58">
        <f t="shared" si="0"/>
        <v>0.8160000000000001</v>
      </c>
      <c r="I22" s="74"/>
      <c r="J22" s="74"/>
      <c r="K22" s="55">
        <f t="shared" si="1"/>
        <v>0</v>
      </c>
      <c r="L22" s="74"/>
      <c r="M22" s="74"/>
      <c r="N22" s="74"/>
      <c r="O22" s="74"/>
      <c r="P22" s="58">
        <f t="shared" si="2"/>
        <v>0</v>
      </c>
      <c r="Q22" s="74">
        <v>1.5</v>
      </c>
      <c r="R22" s="74"/>
      <c r="S22" s="74"/>
      <c r="T22" s="74"/>
      <c r="U22" s="55">
        <v>1.5</v>
      </c>
      <c r="V22" s="56">
        <f t="shared" si="4"/>
        <v>2.316</v>
      </c>
    </row>
    <row r="23" spans="1:22" s="42" customFormat="1" ht="24.75" customHeight="1">
      <c r="A23" s="81">
        <v>20</v>
      </c>
      <c r="B23" s="65">
        <v>4230</v>
      </c>
      <c r="C23" s="67" t="s">
        <v>31</v>
      </c>
      <c r="D23" s="67"/>
      <c r="E23" s="74">
        <v>6.82</v>
      </c>
      <c r="F23" s="74"/>
      <c r="G23" s="74"/>
      <c r="H23" s="58">
        <f t="shared" si="0"/>
        <v>0.682</v>
      </c>
      <c r="I23" s="74"/>
      <c r="J23" s="74"/>
      <c r="K23" s="55">
        <f t="shared" si="1"/>
        <v>0</v>
      </c>
      <c r="L23" s="74"/>
      <c r="M23" s="74"/>
      <c r="N23" s="74"/>
      <c r="O23" s="74"/>
      <c r="P23" s="58">
        <f t="shared" si="2"/>
        <v>0</v>
      </c>
      <c r="Q23" s="74">
        <v>1.5</v>
      </c>
      <c r="R23" s="74"/>
      <c r="S23" s="74"/>
      <c r="T23" s="74"/>
      <c r="U23" s="55">
        <f>SUM(Q23:T23)</f>
        <v>1.5</v>
      </c>
      <c r="V23" s="56">
        <f t="shared" si="4"/>
        <v>2.182</v>
      </c>
    </row>
    <row r="24" spans="1:22" s="42" customFormat="1" ht="24.75" customHeight="1">
      <c r="A24" s="72">
        <v>21</v>
      </c>
      <c r="B24" s="65">
        <v>3823</v>
      </c>
      <c r="C24" s="67" t="s">
        <v>30</v>
      </c>
      <c r="D24" s="67"/>
      <c r="E24" s="74">
        <v>7.1</v>
      </c>
      <c r="F24" s="74"/>
      <c r="G24" s="74"/>
      <c r="H24" s="58">
        <f t="shared" si="0"/>
        <v>0.71</v>
      </c>
      <c r="I24" s="74"/>
      <c r="J24" s="74"/>
      <c r="K24" s="55">
        <f t="shared" si="1"/>
        <v>0</v>
      </c>
      <c r="L24" s="74"/>
      <c r="M24" s="74">
        <v>1</v>
      </c>
      <c r="N24" s="74"/>
      <c r="O24" s="74"/>
      <c r="P24" s="58">
        <f t="shared" si="2"/>
        <v>0.3</v>
      </c>
      <c r="Q24" s="74"/>
      <c r="R24" s="74"/>
      <c r="S24" s="74"/>
      <c r="T24" s="74"/>
      <c r="U24" s="55">
        <f>SUM(Q24:T24)</f>
        <v>0</v>
      </c>
      <c r="V24" s="56">
        <f t="shared" si="4"/>
        <v>1.01</v>
      </c>
    </row>
    <row r="25" spans="1:22" s="59" customFormat="1" ht="24.75" customHeight="1">
      <c r="A25" s="81">
        <v>22</v>
      </c>
      <c r="B25" s="65">
        <v>4243</v>
      </c>
      <c r="C25" s="67"/>
      <c r="D25" s="67"/>
      <c r="E25" s="77">
        <v>7.28</v>
      </c>
      <c r="F25" s="77"/>
      <c r="G25" s="77"/>
      <c r="H25" s="83">
        <f t="shared" si="0"/>
        <v>0.7280000000000001</v>
      </c>
      <c r="I25" s="77"/>
      <c r="J25" s="77"/>
      <c r="K25" s="83">
        <f t="shared" si="1"/>
        <v>0</v>
      </c>
      <c r="L25" s="77"/>
      <c r="M25" s="77"/>
      <c r="N25" s="77"/>
      <c r="O25" s="77"/>
      <c r="P25" s="83">
        <f t="shared" si="2"/>
        <v>0</v>
      </c>
      <c r="Q25" s="77"/>
      <c r="R25" s="77"/>
      <c r="S25" s="77"/>
      <c r="T25" s="77"/>
      <c r="U25" s="83">
        <f>SUM(Q25:T25)</f>
        <v>0</v>
      </c>
      <c r="V25" s="56">
        <f t="shared" si="4"/>
        <v>0.7280000000000001</v>
      </c>
    </row>
    <row r="26" spans="1:22" s="59" customFormat="1" ht="141.75">
      <c r="A26" s="72">
        <v>23</v>
      </c>
      <c r="B26" s="65"/>
      <c r="C26" s="110" t="s">
        <v>25</v>
      </c>
      <c r="D26" s="67"/>
      <c r="E26" s="74"/>
      <c r="F26" s="74"/>
      <c r="G26" s="74"/>
      <c r="H26" s="58"/>
      <c r="I26" s="77"/>
      <c r="J26" s="77"/>
      <c r="K26" s="55"/>
      <c r="L26" s="74"/>
      <c r="M26" s="74"/>
      <c r="N26" s="74"/>
      <c r="O26" s="74"/>
      <c r="P26" s="58"/>
      <c r="Q26" s="74"/>
      <c r="R26" s="74"/>
      <c r="S26" s="74"/>
      <c r="T26" s="74"/>
      <c r="U26" s="55"/>
      <c r="V26" s="56"/>
    </row>
    <row r="27" s="59" customFormat="1" ht="24.75" customHeight="1"/>
    <row r="28" s="59" customFormat="1" ht="24.75" customHeight="1">
      <c r="C28" s="59" t="s">
        <v>44</v>
      </c>
    </row>
    <row r="29" s="59" customFormat="1" ht="24.75" customHeight="1">
      <c r="C29" s="111" t="s">
        <v>45</v>
      </c>
    </row>
    <row r="30" s="59" customFormat="1" ht="24.75" customHeight="1">
      <c r="C30" s="111" t="s">
        <v>46</v>
      </c>
    </row>
    <row r="31" s="59" customFormat="1" ht="27" customHeight="1">
      <c r="C31" s="111" t="s">
        <v>47</v>
      </c>
    </row>
    <row r="32" s="59" customFormat="1" ht="27" customHeight="1"/>
    <row r="33" s="59" customFormat="1" ht="24.75" customHeight="1"/>
    <row r="34" s="59" customFormat="1" ht="24.75" customHeight="1"/>
    <row r="35" s="59" customFormat="1" ht="24.75" customHeight="1"/>
    <row r="36" s="59" customFormat="1" ht="27" customHeight="1"/>
    <row r="37" s="59" customFormat="1" ht="24.75" customHeight="1"/>
    <row r="38" s="59" customFormat="1" ht="24.75" customHeight="1"/>
    <row r="39" s="59" customFormat="1" ht="24.75" customHeight="1"/>
    <row r="40" s="59" customFormat="1" ht="24.75" customHeight="1"/>
    <row r="41" s="59" customFormat="1" ht="24.75" customHeight="1"/>
    <row r="42" s="59" customFormat="1" ht="24.75" customHeight="1"/>
    <row r="43" s="59" customFormat="1" ht="24.75" customHeight="1"/>
    <row r="44" s="59" customFormat="1" ht="24.75" customHeight="1"/>
    <row r="45" s="59" customFormat="1" ht="24.75" customHeight="1"/>
    <row r="46" s="59" customFormat="1" ht="24.75" customHeight="1"/>
    <row r="47" s="59" customFormat="1" ht="24.75" customHeight="1"/>
    <row r="48" s="59" customFormat="1" ht="24.75" customHeight="1"/>
    <row r="49" s="59" customFormat="1" ht="24.75" customHeight="1"/>
    <row r="50" s="59" customFormat="1" ht="24.75" customHeight="1"/>
    <row r="51" s="59" customFormat="1" ht="24.75" customHeight="1"/>
    <row r="52" s="59" customFormat="1" ht="24.75" customHeight="1"/>
    <row r="53" s="59" customFormat="1" ht="27" customHeight="1"/>
    <row r="54" s="59" customFormat="1" ht="129" customHeight="1"/>
    <row r="55" s="59" customFormat="1" ht="24.75" customHeight="1"/>
    <row r="56" s="59" customFormat="1" ht="24.75" customHeight="1"/>
    <row r="57" s="59" customFormat="1" ht="24.75" customHeight="1"/>
    <row r="58" s="59" customFormat="1" ht="24.75" customHeight="1"/>
    <row r="59" s="59" customFormat="1" ht="24.75" customHeight="1"/>
    <row r="60" s="59" customFormat="1" ht="24.75" customHeight="1"/>
    <row r="61" s="59" customFormat="1" ht="27" customHeight="1"/>
    <row r="62" s="59" customFormat="1" ht="24.75" customHeight="1"/>
    <row r="63" s="59" customFormat="1" ht="24.75" customHeight="1"/>
    <row r="64" s="59" customFormat="1" ht="24.75" customHeight="1"/>
    <row r="65" s="59" customFormat="1" ht="24.75" customHeight="1"/>
    <row r="66" s="59" customFormat="1" ht="24.75" customHeight="1"/>
    <row r="67" spans="1:2" s="59" customFormat="1" ht="27" customHeight="1">
      <c r="A67" s="82"/>
      <c r="B67" s="82"/>
    </row>
    <row r="68" s="59" customFormat="1" ht="24.75" customHeight="1"/>
    <row r="69" s="59" customFormat="1" ht="24.75" customHeight="1"/>
    <row r="70" s="59" customFormat="1" ht="24.75" customHeight="1"/>
    <row r="71" s="59" customFormat="1" ht="24.75" customHeight="1"/>
    <row r="72" s="59" customFormat="1" ht="24.75" customHeight="1"/>
    <row r="73" s="59" customFormat="1" ht="24.75" customHeight="1"/>
    <row r="74" s="59" customFormat="1" ht="24.75" customHeight="1"/>
    <row r="75" s="59" customFormat="1" ht="24.75" customHeight="1"/>
    <row r="76" s="59" customFormat="1" ht="24.75" customHeight="1"/>
    <row r="77" s="59" customFormat="1" ht="27.75" customHeight="1"/>
    <row r="78" s="59" customFormat="1" ht="24.75" customHeight="1"/>
    <row r="79" s="59" customFormat="1" ht="24.75" customHeight="1"/>
    <row r="80" s="59" customFormat="1" ht="24.75" customHeight="1"/>
    <row r="81" s="59" customFormat="1" ht="24.75" customHeight="1"/>
    <row r="82" s="59" customFormat="1" ht="24.75" customHeight="1"/>
    <row r="83" s="59" customFormat="1" ht="24.75" customHeight="1"/>
    <row r="84" s="59" customFormat="1" ht="24.75" customHeight="1"/>
    <row r="85" s="59" customFormat="1" ht="24.75" customHeight="1"/>
    <row r="86" s="59" customFormat="1" ht="24.75" customHeight="1"/>
    <row r="87" s="59" customFormat="1" ht="24.75" customHeight="1"/>
    <row r="88" s="59" customFormat="1" ht="24.75" customHeight="1"/>
    <row r="89" s="59" customFormat="1" ht="24.75" customHeight="1"/>
    <row r="90" s="59" customFormat="1" ht="24.75" customHeight="1"/>
    <row r="91" s="59" customFormat="1" ht="24.75" customHeight="1"/>
    <row r="92" s="75" customFormat="1" ht="24.75" customHeight="1"/>
    <row r="93" s="59" customFormat="1" ht="24.75" customHeight="1"/>
    <row r="94" s="75" customFormat="1" ht="24.75" customHeight="1"/>
    <row r="95" s="75" customFormat="1" ht="24.75" customHeight="1"/>
    <row r="96" s="75" customFormat="1" ht="24.75" customHeight="1"/>
    <row r="97" s="59" customFormat="1" ht="24.75" customHeight="1"/>
    <row r="98" s="59" customFormat="1" ht="24.75" customHeight="1"/>
    <row r="99" s="59" customFormat="1" ht="24.75" customHeight="1"/>
    <row r="100" s="75" customFormat="1" ht="24.75" customHeight="1"/>
    <row r="101" s="75" customFormat="1" ht="24.75" customHeight="1"/>
    <row r="102" s="50" customFormat="1" ht="24.75" customHeight="1"/>
    <row r="103" s="50" customFormat="1" ht="15" customHeight="1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4" customFormat="1" ht="12.75"/>
    <row r="121" s="50" customFormat="1" ht="12.75"/>
    <row r="122" s="50" customFormat="1" ht="12.75"/>
    <row r="123" s="20" customFormat="1" ht="12.75"/>
    <row r="124" s="20" customFormat="1" ht="12.75"/>
    <row r="125" s="20" customFormat="1" ht="14.25" customHeight="1"/>
    <row r="126" s="22" customFormat="1" ht="12.75"/>
    <row r="127" s="10" customFormat="1" ht="12.75"/>
    <row r="128" s="10" customFormat="1" ht="12.75"/>
    <row r="129" ht="12.75">
      <c r="J129" s="24"/>
    </row>
    <row r="130" ht="12.75">
      <c r="J130" s="24"/>
    </row>
  </sheetData>
  <sheetProtection/>
  <autoFilter ref="B3:U135"/>
  <mergeCells count="6">
    <mergeCell ref="Q2:U2"/>
    <mergeCell ref="A1:B1"/>
    <mergeCell ref="C2:D2"/>
    <mergeCell ref="E2:H2"/>
    <mergeCell ref="I2:J2"/>
    <mergeCell ref="L2:P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="80" zoomScaleNormal="80" zoomScalePageLayoutView="0" workbookViewId="0" topLeftCell="A16">
      <selection activeCell="B23" sqref="B23:B25"/>
    </sheetView>
  </sheetViews>
  <sheetFormatPr defaultColWidth="9.00390625" defaultRowHeight="12.75"/>
  <cols>
    <col min="1" max="1" width="5.625" style="68" customWidth="1"/>
    <col min="2" max="2" width="43.875" style="25" customWidth="1"/>
    <col min="3" max="3" width="30.00390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69">
        <v>1</v>
      </c>
      <c r="B4" s="65">
        <v>4762</v>
      </c>
      <c r="C4" s="67" t="s">
        <v>39</v>
      </c>
      <c r="D4" s="67"/>
      <c r="E4" s="74">
        <v>7.05</v>
      </c>
      <c r="F4" s="76"/>
      <c r="G4" s="74"/>
      <c r="H4" s="58">
        <f>(E4*0.1)+F4+G4</f>
        <v>0.7050000000000001</v>
      </c>
      <c r="I4" s="74">
        <v>54.94</v>
      </c>
      <c r="J4" s="74">
        <v>27.788</v>
      </c>
      <c r="K4" s="55">
        <f>J4</f>
        <v>27.788</v>
      </c>
      <c r="L4" s="74"/>
      <c r="M4" s="74">
        <v>2</v>
      </c>
      <c r="N4" s="74">
        <v>1</v>
      </c>
      <c r="O4" s="74"/>
      <c r="P4" s="58">
        <f>L4+(M4*0.3)+(N4*0.5)+(O4*0.5)</f>
        <v>1.1</v>
      </c>
      <c r="Q4" s="74">
        <v>1.5</v>
      </c>
      <c r="R4" s="74"/>
      <c r="S4" s="74"/>
      <c r="T4" s="74"/>
      <c r="U4" s="55">
        <f aca="true" t="shared" si="0" ref="U4:U10">SUM(Q4:T4)</f>
        <v>1.5</v>
      </c>
      <c r="V4" s="49">
        <f>H4+K4+P4+U4</f>
        <v>31.093000000000004</v>
      </c>
    </row>
    <row r="5" spans="1:22" s="50" customFormat="1" ht="24.75" customHeight="1">
      <c r="A5" s="107">
        <v>2</v>
      </c>
      <c r="B5" s="102">
        <v>4624</v>
      </c>
      <c r="C5" s="103" t="s">
        <v>38</v>
      </c>
      <c r="D5" s="102" t="s">
        <v>33</v>
      </c>
      <c r="E5" s="102">
        <v>7.08</v>
      </c>
      <c r="F5" s="108"/>
      <c r="G5" s="104"/>
      <c r="H5" s="105">
        <f>(E5*0.1)+F5+G5</f>
        <v>0.7080000000000001</v>
      </c>
      <c r="I5" s="104">
        <v>55.290000000000006</v>
      </c>
      <c r="J5" s="104">
        <v>28.022000000000002</v>
      </c>
      <c r="K5" s="105">
        <f>J5</f>
        <v>28.022000000000002</v>
      </c>
      <c r="L5" s="108"/>
      <c r="M5" s="108"/>
      <c r="N5" s="108"/>
      <c r="O5" s="108"/>
      <c r="P5" s="105">
        <f>L5+(M5*0.3)+(N5*0.5)+(O5*0.5)</f>
        <v>0</v>
      </c>
      <c r="Q5" s="104">
        <v>1.5</v>
      </c>
      <c r="R5" s="104"/>
      <c r="S5" s="108"/>
      <c r="T5" s="108"/>
      <c r="U5" s="105">
        <f t="shared" si="0"/>
        <v>1.5</v>
      </c>
      <c r="V5" s="56">
        <f>H5+K5+P5+U5</f>
        <v>30.23</v>
      </c>
    </row>
    <row r="6" spans="1:22" s="50" customFormat="1" ht="24.75" customHeight="1">
      <c r="A6" s="109">
        <v>3</v>
      </c>
      <c r="B6" s="102">
        <v>4264</v>
      </c>
      <c r="C6" s="103"/>
      <c r="D6" s="103" t="s">
        <v>43</v>
      </c>
      <c r="E6" s="104">
        <v>6.93</v>
      </c>
      <c r="F6" s="104"/>
      <c r="G6" s="104">
        <v>1</v>
      </c>
      <c r="H6" s="105">
        <f>(E6*0.1)+F6+G6</f>
        <v>1.693</v>
      </c>
      <c r="I6" s="104">
        <v>8.06</v>
      </c>
      <c r="J6" s="104">
        <v>6.448</v>
      </c>
      <c r="K6" s="105">
        <f>J6</f>
        <v>6.448</v>
      </c>
      <c r="L6" s="104"/>
      <c r="M6" s="104"/>
      <c r="N6" s="104"/>
      <c r="O6" s="104"/>
      <c r="P6" s="105">
        <f>L6+(M6*0.3)+(N6*0.5)+(O6*0.5)</f>
        <v>0</v>
      </c>
      <c r="Q6" s="104"/>
      <c r="R6" s="104"/>
      <c r="S6" s="104">
        <v>0.5</v>
      </c>
      <c r="T6" s="104"/>
      <c r="U6" s="105">
        <f t="shared" si="0"/>
        <v>0.5</v>
      </c>
      <c r="V6" s="56">
        <f>H6+K6+P6+U6</f>
        <v>8.641</v>
      </c>
    </row>
    <row r="7" spans="1:22" s="52" customFormat="1" ht="24.75" customHeight="1">
      <c r="A7" s="107">
        <v>4</v>
      </c>
      <c r="B7" s="102">
        <v>3953</v>
      </c>
      <c r="C7" s="103" t="s">
        <v>26</v>
      </c>
      <c r="D7" s="103"/>
      <c r="E7" s="104">
        <v>7.04</v>
      </c>
      <c r="F7" s="104"/>
      <c r="G7" s="104">
        <v>1</v>
      </c>
      <c r="H7" s="105">
        <f>(E7*0.1)+F7+G7</f>
        <v>1.7040000000000002</v>
      </c>
      <c r="I7" s="104">
        <v>6.38</v>
      </c>
      <c r="J7" s="104">
        <v>5.104</v>
      </c>
      <c r="K7" s="105">
        <f>J7</f>
        <v>5.104</v>
      </c>
      <c r="L7" s="104"/>
      <c r="M7" s="104"/>
      <c r="N7" s="104"/>
      <c r="O7" s="104"/>
      <c r="P7" s="105">
        <f>L7+(M7*0.3)+(N7*0.5)+(O7*0.5)</f>
        <v>0</v>
      </c>
      <c r="Q7" s="104">
        <v>1.5</v>
      </c>
      <c r="R7" s="104"/>
      <c r="S7" s="104"/>
      <c r="T7" s="104"/>
      <c r="U7" s="105">
        <f t="shared" si="0"/>
        <v>1.5</v>
      </c>
      <c r="V7" s="49">
        <f>H7+K7+P7+U7</f>
        <v>8.308</v>
      </c>
    </row>
    <row r="8" spans="1:22" s="52" customFormat="1" ht="24.75" customHeight="1">
      <c r="A8" s="69">
        <v>5</v>
      </c>
      <c r="B8" s="65">
        <v>3742</v>
      </c>
      <c r="C8" s="67" t="s">
        <v>26</v>
      </c>
      <c r="D8" s="67"/>
      <c r="E8" s="74">
        <v>6.69</v>
      </c>
      <c r="F8" s="74"/>
      <c r="G8" s="74">
        <v>1</v>
      </c>
      <c r="H8" s="58">
        <f>(E8*0.1)+F8+G8</f>
        <v>1.669</v>
      </c>
      <c r="I8" s="74"/>
      <c r="J8" s="74"/>
      <c r="K8" s="55">
        <f>J8</f>
        <v>0</v>
      </c>
      <c r="L8" s="74"/>
      <c r="M8" s="74"/>
      <c r="N8" s="74"/>
      <c r="O8" s="74"/>
      <c r="P8" s="58">
        <f>L8+(M8*0.3)+(N8*0.5)+(O8*0.5)</f>
        <v>0</v>
      </c>
      <c r="Q8" s="74">
        <v>1.5</v>
      </c>
      <c r="R8" s="74"/>
      <c r="S8" s="74"/>
      <c r="T8" s="74"/>
      <c r="U8" s="55">
        <f t="shared" si="0"/>
        <v>1.5</v>
      </c>
      <c r="V8" s="49">
        <f>H8+K8+P8+U8</f>
        <v>3.169</v>
      </c>
    </row>
    <row r="9" spans="1:22" s="52" customFormat="1" ht="24.75" customHeight="1">
      <c r="A9" s="70">
        <v>6</v>
      </c>
      <c r="B9" s="65"/>
      <c r="C9" s="67"/>
      <c r="D9" s="67"/>
      <c r="E9" s="74"/>
      <c r="F9" s="74"/>
      <c r="G9" s="74"/>
      <c r="H9" s="58">
        <f aca="true" t="shared" si="1" ref="H9:H17">(E9*0.1)+F9+G9</f>
        <v>0</v>
      </c>
      <c r="I9" s="74"/>
      <c r="J9" s="74"/>
      <c r="K9" s="55">
        <f aca="true" t="shared" si="2" ref="K9:K17">J9</f>
        <v>0</v>
      </c>
      <c r="L9" s="74"/>
      <c r="M9" s="74"/>
      <c r="N9" s="74"/>
      <c r="O9" s="74"/>
      <c r="P9" s="58">
        <f aca="true" t="shared" si="3" ref="P9:P17">L9+(M9*0.3)+(N9*0.5)+(O9*0.5)</f>
        <v>0</v>
      </c>
      <c r="Q9" s="74"/>
      <c r="R9" s="74"/>
      <c r="S9" s="74"/>
      <c r="T9" s="74"/>
      <c r="U9" s="55">
        <f t="shared" si="0"/>
        <v>0</v>
      </c>
      <c r="V9" s="56">
        <f aca="true" t="shared" si="4" ref="V9:V17">H9+K9+P9+U9</f>
        <v>0</v>
      </c>
    </row>
    <row r="10" spans="1:22" s="50" customFormat="1" ht="24.75" customHeight="1">
      <c r="A10" s="69">
        <v>7</v>
      </c>
      <c r="B10" s="65"/>
      <c r="C10" s="67"/>
      <c r="D10" s="67"/>
      <c r="E10" s="74"/>
      <c r="F10" s="74"/>
      <c r="G10" s="74"/>
      <c r="H10" s="58">
        <f t="shared" si="1"/>
        <v>0</v>
      </c>
      <c r="I10" s="74"/>
      <c r="J10" s="74"/>
      <c r="K10" s="55">
        <f t="shared" si="2"/>
        <v>0</v>
      </c>
      <c r="L10" s="74"/>
      <c r="M10" s="74"/>
      <c r="N10" s="74"/>
      <c r="O10" s="74"/>
      <c r="P10" s="58">
        <f t="shared" si="3"/>
        <v>0</v>
      </c>
      <c r="Q10" s="74"/>
      <c r="R10" s="74"/>
      <c r="S10" s="74"/>
      <c r="T10" s="74"/>
      <c r="U10" s="55">
        <f t="shared" si="0"/>
        <v>0</v>
      </c>
      <c r="V10" s="49">
        <f t="shared" si="4"/>
        <v>0</v>
      </c>
    </row>
    <row r="11" spans="1:22" s="50" customFormat="1" ht="24.75" customHeight="1">
      <c r="A11" s="70">
        <v>8</v>
      </c>
      <c r="B11" s="65"/>
      <c r="C11" s="67"/>
      <c r="D11" s="67"/>
      <c r="E11" s="74"/>
      <c r="F11" s="74"/>
      <c r="G11" s="74"/>
      <c r="H11" s="58">
        <f t="shared" si="1"/>
        <v>0</v>
      </c>
      <c r="I11" s="77"/>
      <c r="J11" s="77"/>
      <c r="K11" s="55">
        <f t="shared" si="2"/>
        <v>0</v>
      </c>
      <c r="L11" s="74"/>
      <c r="M11" s="74"/>
      <c r="N11" s="74"/>
      <c r="O11" s="74"/>
      <c r="P11" s="58">
        <f t="shared" si="3"/>
        <v>0</v>
      </c>
      <c r="Q11" s="74"/>
      <c r="R11" s="74"/>
      <c r="S11" s="74"/>
      <c r="T11" s="74"/>
      <c r="U11" s="31">
        <f>Q11+R11+S11+(T11*0.5)</f>
        <v>0</v>
      </c>
      <c r="V11" s="49">
        <f t="shared" si="4"/>
        <v>0</v>
      </c>
    </row>
    <row r="12" spans="1:22" s="50" customFormat="1" ht="24.75" customHeight="1">
      <c r="A12" s="69">
        <v>9</v>
      </c>
      <c r="B12" s="65"/>
      <c r="C12" s="67"/>
      <c r="D12" s="67"/>
      <c r="E12" s="74"/>
      <c r="F12" s="74"/>
      <c r="G12" s="74"/>
      <c r="H12" s="58">
        <f t="shared" si="1"/>
        <v>0</v>
      </c>
      <c r="I12" s="77"/>
      <c r="J12" s="77"/>
      <c r="K12" s="55">
        <f t="shared" si="2"/>
        <v>0</v>
      </c>
      <c r="L12" s="74"/>
      <c r="M12" s="74"/>
      <c r="N12" s="74"/>
      <c r="O12" s="74"/>
      <c r="P12" s="58">
        <f t="shared" si="3"/>
        <v>0</v>
      </c>
      <c r="Q12" s="74"/>
      <c r="R12" s="74"/>
      <c r="S12" s="77"/>
      <c r="T12" s="74"/>
      <c r="U12" s="55">
        <f>SUM(Q12:T12)</f>
        <v>0</v>
      </c>
      <c r="V12" s="49">
        <f t="shared" si="4"/>
        <v>0</v>
      </c>
    </row>
    <row r="13" spans="1:22" s="50" customFormat="1" ht="24.75" customHeight="1">
      <c r="A13" s="70">
        <v>10</v>
      </c>
      <c r="B13" s="65"/>
      <c r="C13" s="67"/>
      <c r="D13" s="67"/>
      <c r="E13" s="74"/>
      <c r="F13" s="74"/>
      <c r="G13" s="74"/>
      <c r="H13" s="58">
        <f t="shared" si="1"/>
        <v>0</v>
      </c>
      <c r="I13" s="77"/>
      <c r="J13" s="77"/>
      <c r="K13" s="55">
        <f t="shared" si="2"/>
        <v>0</v>
      </c>
      <c r="L13" s="74"/>
      <c r="M13" s="74"/>
      <c r="N13" s="74"/>
      <c r="O13" s="74"/>
      <c r="P13" s="58">
        <f t="shared" si="3"/>
        <v>0</v>
      </c>
      <c r="Q13" s="74"/>
      <c r="R13" s="74"/>
      <c r="S13" s="74"/>
      <c r="T13" s="74"/>
      <c r="U13" s="31">
        <f>Q13+R13+S13+(T13*0.5)</f>
        <v>0</v>
      </c>
      <c r="V13" s="49">
        <f t="shared" si="4"/>
        <v>0</v>
      </c>
    </row>
    <row r="14" spans="1:22" s="50" customFormat="1" ht="24.75" customHeight="1">
      <c r="A14" s="69">
        <v>11</v>
      </c>
      <c r="B14" s="65"/>
      <c r="C14" s="86"/>
      <c r="D14" s="78"/>
      <c r="E14" s="78"/>
      <c r="F14" s="80"/>
      <c r="G14" s="74"/>
      <c r="H14" s="58">
        <f t="shared" si="1"/>
        <v>0</v>
      </c>
      <c r="I14" s="80"/>
      <c r="J14" s="80"/>
      <c r="K14" s="55">
        <f t="shared" si="2"/>
        <v>0</v>
      </c>
      <c r="L14" s="80"/>
      <c r="M14" s="80"/>
      <c r="N14" s="80"/>
      <c r="O14" s="80"/>
      <c r="P14" s="58">
        <f t="shared" si="3"/>
        <v>0</v>
      </c>
      <c r="Q14" s="74"/>
      <c r="R14" s="80"/>
      <c r="S14" s="80"/>
      <c r="T14" s="80"/>
      <c r="U14" s="55">
        <f>SUM(Q14:T14)</f>
        <v>0</v>
      </c>
      <c r="V14" s="56">
        <f t="shared" si="4"/>
        <v>0</v>
      </c>
    </row>
    <row r="15" spans="1:22" s="50" customFormat="1" ht="24.75" customHeight="1">
      <c r="A15" s="70">
        <v>12</v>
      </c>
      <c r="B15" s="65"/>
      <c r="C15" s="67"/>
      <c r="D15" s="67"/>
      <c r="E15" s="74"/>
      <c r="F15" s="76"/>
      <c r="G15" s="74"/>
      <c r="H15" s="58">
        <f t="shared" si="1"/>
        <v>0</v>
      </c>
      <c r="I15" s="74"/>
      <c r="J15" s="74"/>
      <c r="K15" s="55">
        <f t="shared" si="2"/>
        <v>0</v>
      </c>
      <c r="L15" s="74"/>
      <c r="M15" s="74"/>
      <c r="N15" s="74"/>
      <c r="O15" s="74"/>
      <c r="P15" s="58">
        <f t="shared" si="3"/>
        <v>0</v>
      </c>
      <c r="Q15" s="74"/>
      <c r="R15" s="74"/>
      <c r="S15" s="74"/>
      <c r="T15" s="74"/>
      <c r="U15" s="55">
        <f>SUM(Q15:T15)</f>
        <v>0</v>
      </c>
      <c r="V15" s="49">
        <f t="shared" si="4"/>
        <v>0</v>
      </c>
    </row>
    <row r="16" spans="1:22" s="50" customFormat="1" ht="24.75" customHeight="1">
      <c r="A16" s="69">
        <v>13</v>
      </c>
      <c r="B16" s="65"/>
      <c r="C16" s="79"/>
      <c r="D16" s="67"/>
      <c r="E16" s="74"/>
      <c r="F16" s="74"/>
      <c r="G16" s="74"/>
      <c r="H16" s="58">
        <f t="shared" si="1"/>
        <v>0</v>
      </c>
      <c r="I16" s="77"/>
      <c r="J16" s="77"/>
      <c r="K16" s="55">
        <f t="shared" si="2"/>
        <v>0</v>
      </c>
      <c r="L16" s="74"/>
      <c r="M16" s="74"/>
      <c r="N16" s="74"/>
      <c r="O16" s="74"/>
      <c r="P16" s="58">
        <f t="shared" si="3"/>
        <v>0</v>
      </c>
      <c r="Q16" s="74"/>
      <c r="R16" s="74"/>
      <c r="S16" s="74"/>
      <c r="T16" s="74"/>
      <c r="U16" s="31">
        <f>Q16+R16+S16+(T16*0.5)</f>
        <v>0</v>
      </c>
      <c r="V16" s="49">
        <f t="shared" si="4"/>
        <v>0</v>
      </c>
    </row>
    <row r="17" spans="1:22" s="50" customFormat="1" ht="27.75" customHeight="1">
      <c r="A17" s="70">
        <v>14</v>
      </c>
      <c r="B17" s="65"/>
      <c r="C17" s="67"/>
      <c r="D17" s="67"/>
      <c r="E17" s="74"/>
      <c r="F17" s="74"/>
      <c r="G17" s="74"/>
      <c r="H17" s="58">
        <f t="shared" si="1"/>
        <v>0</v>
      </c>
      <c r="I17" s="77"/>
      <c r="J17" s="77"/>
      <c r="K17" s="55">
        <f t="shared" si="2"/>
        <v>0</v>
      </c>
      <c r="L17" s="74"/>
      <c r="M17" s="74"/>
      <c r="N17" s="74"/>
      <c r="O17" s="74"/>
      <c r="P17" s="58">
        <f t="shared" si="3"/>
        <v>0</v>
      </c>
      <c r="Q17" s="74"/>
      <c r="R17" s="74"/>
      <c r="S17" s="74"/>
      <c r="T17" s="74"/>
      <c r="U17" s="31">
        <f>Q17+R17+S17+(T17*0.5)</f>
        <v>0</v>
      </c>
      <c r="V17" s="49">
        <f t="shared" si="4"/>
        <v>0</v>
      </c>
    </row>
    <row r="18" spans="1:22" s="50" customFormat="1" ht="24.75" customHeight="1">
      <c r="A18" s="69">
        <v>15</v>
      </c>
      <c r="B18" s="65"/>
      <c r="C18" s="57"/>
      <c r="D18" s="57"/>
      <c r="E18" s="45"/>
      <c r="F18" s="45"/>
      <c r="G18" s="45"/>
      <c r="H18" s="46">
        <f>(E18*0.1)+F18+G18</f>
        <v>0</v>
      </c>
      <c r="I18" s="45"/>
      <c r="J18" s="48"/>
      <c r="K18" s="31">
        <f>J18</f>
        <v>0</v>
      </c>
      <c r="L18" s="45"/>
      <c r="M18" s="45"/>
      <c r="N18" s="45"/>
      <c r="O18" s="45"/>
      <c r="P18" s="46">
        <f>L18+(M18*0.3)+(N18*0.5)+(O18*0.5)</f>
        <v>0</v>
      </c>
      <c r="Q18" s="48"/>
      <c r="R18" s="48"/>
      <c r="S18" s="45"/>
      <c r="T18" s="45"/>
      <c r="U18" s="31">
        <f>Q18+R18+S18+(T18*0.5)</f>
        <v>0</v>
      </c>
      <c r="V18" s="49">
        <f>H18+K18+P18+U18</f>
        <v>0</v>
      </c>
    </row>
    <row r="19" spans="1:22" s="50" customFormat="1" ht="24.75" customHeight="1">
      <c r="A19" s="70">
        <v>16</v>
      </c>
      <c r="B19" s="65"/>
      <c r="C19" s="59"/>
      <c r="D19" s="57"/>
      <c r="E19" s="45"/>
      <c r="F19" s="45"/>
      <c r="G19" s="45"/>
      <c r="H19" s="46">
        <f>(E19*0.1)+F19+G19</f>
        <v>0</v>
      </c>
      <c r="I19" s="47"/>
      <c r="J19" s="48"/>
      <c r="K19" s="31">
        <f>J19</f>
        <v>0</v>
      </c>
      <c r="L19" s="45"/>
      <c r="M19" s="45"/>
      <c r="N19" s="45"/>
      <c r="O19" s="45"/>
      <c r="P19" s="46">
        <f>L19+(M19*0.3)+(N19*0.5)+(O19*0.5)</f>
        <v>0</v>
      </c>
      <c r="Q19" s="48"/>
      <c r="R19" s="48"/>
      <c r="S19" s="45"/>
      <c r="T19" s="45"/>
      <c r="U19" s="31">
        <f>Q19+R19+S19+(T19*0.5)</f>
        <v>0</v>
      </c>
      <c r="V19" s="49">
        <f>H19+K19+P19+U19</f>
        <v>0</v>
      </c>
    </row>
    <row r="20" spans="1:22" s="52" customFormat="1" ht="121.5" customHeight="1">
      <c r="A20" s="69"/>
      <c r="B20" s="110" t="s">
        <v>25</v>
      </c>
      <c r="C20" s="57"/>
      <c r="D20" s="57"/>
      <c r="E20" s="45"/>
      <c r="F20" s="45"/>
      <c r="G20" s="45"/>
      <c r="H20" s="46"/>
      <c r="I20" s="45"/>
      <c r="J20" s="53"/>
      <c r="K20" s="31"/>
      <c r="L20" s="45"/>
      <c r="M20" s="45"/>
      <c r="N20" s="45"/>
      <c r="O20" s="45"/>
      <c r="P20" s="46"/>
      <c r="Q20" s="48"/>
      <c r="R20" s="48"/>
      <c r="S20" s="45"/>
      <c r="T20" s="45"/>
      <c r="U20" s="31"/>
      <c r="V20" s="87"/>
    </row>
    <row r="21" s="50" customFormat="1" ht="24.75" customHeight="1"/>
    <row r="22" s="50" customFormat="1" ht="24.75" customHeight="1">
      <c r="B22" s="59" t="s">
        <v>44</v>
      </c>
    </row>
    <row r="23" s="50" customFormat="1" ht="24.75" customHeight="1">
      <c r="B23" s="111" t="s">
        <v>45</v>
      </c>
    </row>
    <row r="24" s="50" customFormat="1" ht="24.75" customHeight="1">
      <c r="B24" s="111" t="s">
        <v>46</v>
      </c>
    </row>
    <row r="25" s="50" customFormat="1" ht="24.75" customHeight="1">
      <c r="B25" s="111" t="s">
        <v>47</v>
      </c>
    </row>
    <row r="26" s="50" customFormat="1" ht="24.75" customHeight="1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12.75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9:22" ht="15">
      <c r="I116" s="24"/>
      <c r="V116" s="40"/>
    </row>
    <row r="117" ht="15">
      <c r="V117" s="40"/>
    </row>
    <row r="118" ht="15">
      <c r="V118" s="40"/>
    </row>
    <row r="119" ht="15">
      <c r="V119" s="40"/>
    </row>
    <row r="120" ht="15">
      <c r="V120" s="40"/>
    </row>
    <row r="121" ht="15">
      <c r="V121" s="40"/>
    </row>
    <row r="122" ht="15">
      <c r="V122" s="40"/>
    </row>
    <row r="123" ht="15">
      <c r="V123" s="40"/>
    </row>
    <row r="124" ht="15">
      <c r="V124" s="40"/>
    </row>
    <row r="125" ht="15">
      <c r="V125" s="40"/>
    </row>
    <row r="126" ht="15">
      <c r="V126" s="40"/>
    </row>
    <row r="127" ht="15">
      <c r="V127" s="40"/>
    </row>
    <row r="128" ht="15">
      <c r="V128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="80" zoomScaleNormal="80" zoomScaleSheetLayoutView="91" zoomScalePageLayoutView="0" workbookViewId="0" topLeftCell="A4">
      <selection activeCell="C11" sqref="C11:C13"/>
    </sheetView>
  </sheetViews>
  <sheetFormatPr defaultColWidth="9.00390625" defaultRowHeight="12.75"/>
  <cols>
    <col min="1" max="1" width="5.625" style="68" customWidth="1"/>
    <col min="2" max="2" width="14.25390625" style="25" bestFit="1" customWidth="1"/>
    <col min="3" max="3" width="44.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109">
        <v>1</v>
      </c>
      <c r="B4" s="102">
        <v>4166</v>
      </c>
      <c r="C4" s="103" t="s">
        <v>33</v>
      </c>
      <c r="D4" s="103"/>
      <c r="E4" s="104">
        <v>6.88</v>
      </c>
      <c r="F4" s="104"/>
      <c r="G4" s="104"/>
      <c r="H4" s="105">
        <f>(E4*0.1)+F4+G4</f>
        <v>0.6880000000000001</v>
      </c>
      <c r="I4" s="104">
        <v>59.230000000000004</v>
      </c>
      <c r="J4" s="104">
        <v>30.496</v>
      </c>
      <c r="K4" s="105">
        <f>J4</f>
        <v>30.496</v>
      </c>
      <c r="L4" s="104"/>
      <c r="M4" s="104"/>
      <c r="N4" s="104"/>
      <c r="O4" s="104"/>
      <c r="P4" s="105">
        <f>L4+(M4*0.3)+(N4*0.5)+(O4*0.5)</f>
        <v>0</v>
      </c>
      <c r="Q4" s="104">
        <v>1.5</v>
      </c>
      <c r="R4" s="104"/>
      <c r="S4" s="104"/>
      <c r="T4" s="104"/>
      <c r="U4" s="105">
        <f>SUM(Q4:T4)</f>
        <v>1.5</v>
      </c>
      <c r="V4" s="49">
        <f>H4+K4+P4+U4</f>
        <v>32.684</v>
      </c>
    </row>
    <row r="5" spans="1:22" s="50" customFormat="1" ht="24.75" customHeight="1">
      <c r="A5" s="70">
        <v>2</v>
      </c>
      <c r="B5" s="65">
        <v>4624</v>
      </c>
      <c r="C5" s="79"/>
      <c r="D5" s="78" t="s">
        <v>33</v>
      </c>
      <c r="E5" s="78">
        <v>7.08</v>
      </c>
      <c r="F5" s="80"/>
      <c r="G5" s="74"/>
      <c r="H5" s="58">
        <f>(E5*0.1)+F5+G5</f>
        <v>0.7080000000000001</v>
      </c>
      <c r="I5" s="74">
        <v>55.290000000000006</v>
      </c>
      <c r="J5" s="74">
        <v>28.022000000000002</v>
      </c>
      <c r="K5" s="55">
        <f>J5</f>
        <v>28.022000000000002</v>
      </c>
      <c r="L5" s="80"/>
      <c r="M5" s="80"/>
      <c r="N5" s="80"/>
      <c r="O5" s="80"/>
      <c r="P5" s="58">
        <f>L5+(M5*0.3)+(N5*0.5)+(O5*0.5)</f>
        <v>0</v>
      </c>
      <c r="Q5" s="74"/>
      <c r="R5" s="74">
        <v>1</v>
      </c>
      <c r="S5" s="80"/>
      <c r="T5" s="80"/>
      <c r="U5" s="55">
        <f>SUM(Q5:T5)</f>
        <v>1</v>
      </c>
      <c r="V5" s="56">
        <f>H5+K5+P5+U5</f>
        <v>29.73</v>
      </c>
    </row>
    <row r="6" spans="1:22" s="50" customFormat="1" ht="24.75" customHeight="1">
      <c r="A6" s="69">
        <v>3</v>
      </c>
      <c r="B6" s="65">
        <v>4231</v>
      </c>
      <c r="C6" s="67" t="s">
        <v>33</v>
      </c>
      <c r="D6" s="67"/>
      <c r="E6" s="77">
        <v>7.68</v>
      </c>
      <c r="F6" s="77"/>
      <c r="G6" s="77"/>
      <c r="H6" s="58">
        <f>(E6*0.1)+F6+G6</f>
        <v>0.768</v>
      </c>
      <c r="I6" s="74">
        <v>51.55</v>
      </c>
      <c r="J6" s="74">
        <v>25.858</v>
      </c>
      <c r="K6" s="55">
        <f>J6</f>
        <v>25.858</v>
      </c>
      <c r="L6" s="74"/>
      <c r="M6" s="74">
        <v>1</v>
      </c>
      <c r="N6" s="74"/>
      <c r="O6" s="74"/>
      <c r="P6" s="58">
        <f>L6+(M6*0.3)+(N6*0.5)+(O6*0.5)</f>
        <v>0.3</v>
      </c>
      <c r="Q6" s="74">
        <v>1.5</v>
      </c>
      <c r="R6" s="74"/>
      <c r="S6" s="74"/>
      <c r="T6" s="74"/>
      <c r="U6" s="55">
        <f>SUM(Q6:T6)</f>
        <v>1.5</v>
      </c>
      <c r="V6" s="49">
        <f>H6+K6+P6+U6</f>
        <v>28.426000000000002</v>
      </c>
    </row>
    <row r="7" spans="1:22" s="52" customFormat="1" ht="24.75" customHeight="1">
      <c r="A7" s="70">
        <v>4</v>
      </c>
      <c r="B7" s="65">
        <v>4290</v>
      </c>
      <c r="C7" s="67" t="s">
        <v>33</v>
      </c>
      <c r="D7" s="67"/>
      <c r="E7" s="74">
        <v>6.56</v>
      </c>
      <c r="F7" s="74"/>
      <c r="G7" s="74"/>
      <c r="H7" s="58">
        <f>(E7*0.1)+F7+G7</f>
        <v>0.656</v>
      </c>
      <c r="I7" s="74"/>
      <c r="J7" s="74"/>
      <c r="K7" s="55">
        <f>J7</f>
        <v>0</v>
      </c>
      <c r="L7" s="74"/>
      <c r="M7" s="74">
        <v>2</v>
      </c>
      <c r="N7" s="74"/>
      <c r="O7" s="74"/>
      <c r="P7" s="58">
        <f>L7+(M7*0.3)+(N7*0.5)+(O7*0.5)</f>
        <v>0.6</v>
      </c>
      <c r="Q7" s="74">
        <v>1.5</v>
      </c>
      <c r="R7" s="74"/>
      <c r="S7" s="74">
        <v>0.5</v>
      </c>
      <c r="T7" s="74"/>
      <c r="U7" s="55">
        <f>SUM(Q7:T7)</f>
        <v>2</v>
      </c>
      <c r="V7" s="56">
        <f>H7+K7+P7+U7</f>
        <v>3.2560000000000002</v>
      </c>
    </row>
    <row r="8" spans="1:22" s="52" customFormat="1" ht="162">
      <c r="A8" s="69">
        <v>5</v>
      </c>
      <c r="B8" s="65"/>
      <c r="C8" s="110" t="s">
        <v>25</v>
      </c>
      <c r="D8" s="67"/>
      <c r="E8" s="77"/>
      <c r="F8" s="77"/>
      <c r="G8" s="77"/>
      <c r="H8" s="58"/>
      <c r="I8" s="77"/>
      <c r="J8" s="74"/>
      <c r="K8" s="55"/>
      <c r="L8" s="74"/>
      <c r="M8" s="74"/>
      <c r="N8" s="74"/>
      <c r="O8" s="74"/>
      <c r="P8" s="58"/>
      <c r="Q8" s="74"/>
      <c r="R8" s="74"/>
      <c r="S8" s="74"/>
      <c r="T8" s="74"/>
      <c r="U8" s="55"/>
      <c r="V8" s="49"/>
    </row>
    <row r="9" s="52" customFormat="1" ht="24.75" customHeight="1"/>
    <row r="10" s="20" customFormat="1" ht="14.25" customHeight="1">
      <c r="C10" s="59" t="s">
        <v>44</v>
      </c>
    </row>
    <row r="11" s="20" customFormat="1" ht="14.25">
      <c r="C11" s="111" t="s">
        <v>45</v>
      </c>
    </row>
    <row r="12" s="20" customFormat="1" ht="28.5">
      <c r="C12" s="111" t="s">
        <v>46</v>
      </c>
    </row>
    <row r="13" s="20" customFormat="1" ht="14.25">
      <c r="C13" s="111" t="s">
        <v>47</v>
      </c>
    </row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1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9:22" ht="15">
      <c r="I115" s="24"/>
      <c r="V115" s="40"/>
    </row>
    <row r="116" spans="9:22" ht="15">
      <c r="I116" s="24"/>
      <c r="V116" s="40"/>
    </row>
    <row r="117" ht="15">
      <c r="V117" s="40"/>
    </row>
    <row r="118" ht="15">
      <c r="V118" s="40"/>
    </row>
    <row r="119" ht="15">
      <c r="V119" s="40"/>
    </row>
    <row r="120" ht="15">
      <c r="V120" s="40"/>
    </row>
    <row r="121" ht="15">
      <c r="V121" s="40"/>
    </row>
    <row r="122" ht="15">
      <c r="V122" s="40"/>
    </row>
    <row r="123" ht="15">
      <c r="V123" s="40"/>
    </row>
    <row r="124" ht="15">
      <c r="V124" s="40"/>
    </row>
    <row r="125" ht="15">
      <c r="V125" s="40"/>
    </row>
    <row r="126" ht="15">
      <c r="V126" s="40"/>
    </row>
    <row r="127" ht="15">
      <c r="V127" s="40"/>
    </row>
    <row r="128" ht="15">
      <c r="V128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="80" zoomScaleNormal="80" zoomScaleSheetLayoutView="86" zoomScalePageLayoutView="0" workbookViewId="0" topLeftCell="A1">
      <selection activeCell="C9" sqref="C9:C11"/>
    </sheetView>
  </sheetViews>
  <sheetFormatPr defaultColWidth="9.00390625" defaultRowHeight="12.75"/>
  <cols>
    <col min="1" max="1" width="5.625" style="68" customWidth="1"/>
    <col min="2" max="2" width="16.75390625" style="25" customWidth="1"/>
    <col min="3" max="3" width="43.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73" customWidth="1"/>
    <col min="22" max="22" width="13.75390625" style="84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84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ht="28.5" customHeight="1">
      <c r="A4" s="69">
        <v>1</v>
      </c>
      <c r="B4" s="65">
        <v>3822</v>
      </c>
      <c r="C4" s="67" t="s">
        <v>29</v>
      </c>
      <c r="D4" s="67"/>
      <c r="E4" s="77">
        <v>7.62</v>
      </c>
      <c r="F4" s="77"/>
      <c r="G4" s="77">
        <v>1</v>
      </c>
      <c r="H4" s="58">
        <f>(E4*0.1)+F4+G4</f>
        <v>1.762</v>
      </c>
      <c r="I4" s="74">
        <v>15.57</v>
      </c>
      <c r="J4" s="74">
        <v>3.5940000000000003</v>
      </c>
      <c r="K4" s="55">
        <f>J4</f>
        <v>3.5940000000000003</v>
      </c>
      <c r="L4" s="74"/>
      <c r="M4" s="74">
        <v>2</v>
      </c>
      <c r="N4" s="74"/>
      <c r="O4" s="74"/>
      <c r="P4" s="58">
        <f>L4+(M4*0.3)+(N4*0.5)+(O4*0.5)</f>
        <v>0.6</v>
      </c>
      <c r="Q4" s="74">
        <v>1.5</v>
      </c>
      <c r="R4" s="74"/>
      <c r="S4" s="74"/>
      <c r="T4" s="74"/>
      <c r="U4" s="55">
        <f>SUM(Q4:T4)</f>
        <v>1.5</v>
      </c>
      <c r="V4" s="49">
        <f>H4+K4+P4+U4</f>
        <v>7.4559999999999995</v>
      </c>
    </row>
    <row r="5" spans="1:22" s="20" customFormat="1" ht="29.25" customHeight="1">
      <c r="A5" s="70">
        <v>2</v>
      </c>
      <c r="B5" s="65">
        <v>4851</v>
      </c>
      <c r="C5" s="67" t="s">
        <v>42</v>
      </c>
      <c r="D5" s="67"/>
      <c r="E5" s="74">
        <v>8.77</v>
      </c>
      <c r="F5" s="74"/>
      <c r="G5" s="74"/>
      <c r="H5" s="58">
        <f>(E5*0.1)+F5+G5</f>
        <v>0.877</v>
      </c>
      <c r="I5" s="74"/>
      <c r="J5" s="74"/>
      <c r="K5" s="55">
        <f>J5</f>
        <v>0</v>
      </c>
      <c r="L5" s="74"/>
      <c r="M5" s="74"/>
      <c r="N5" s="74"/>
      <c r="O5" s="74"/>
      <c r="P5" s="58">
        <f>L5+(M5*0.3)+(N5*0.5)+(O5*0.5)</f>
        <v>0</v>
      </c>
      <c r="Q5" s="74">
        <v>1.5</v>
      </c>
      <c r="R5" s="74"/>
      <c r="S5" s="74"/>
      <c r="T5" s="74"/>
      <c r="U5" s="55">
        <f>SUM(Q5:T5)</f>
        <v>1.5</v>
      </c>
      <c r="V5" s="56">
        <f>H5+K5+P5+U5</f>
        <v>2.377</v>
      </c>
    </row>
    <row r="6" spans="1:22" s="20" customFormat="1" ht="141.75">
      <c r="A6" s="69">
        <v>3</v>
      </c>
      <c r="B6" s="65"/>
      <c r="C6" s="110" t="s">
        <v>25</v>
      </c>
      <c r="D6" s="67"/>
      <c r="E6" s="74"/>
      <c r="F6" s="74"/>
      <c r="G6" s="74"/>
      <c r="H6" s="58"/>
      <c r="I6" s="74"/>
      <c r="J6" s="74"/>
      <c r="K6" s="55"/>
      <c r="L6" s="74"/>
      <c r="M6" s="74"/>
      <c r="N6" s="74"/>
      <c r="O6" s="74"/>
      <c r="P6" s="58"/>
      <c r="Q6" s="74"/>
      <c r="R6" s="74"/>
      <c r="S6" s="74"/>
      <c r="T6" s="74"/>
      <c r="U6" s="55"/>
      <c r="V6" s="56"/>
    </row>
    <row r="7" s="21" customFormat="1" ht="28.5" customHeight="1"/>
    <row r="8" s="21" customFormat="1" ht="29.25" customHeight="1">
      <c r="C8" s="59" t="s">
        <v>44</v>
      </c>
    </row>
    <row r="9" s="21" customFormat="1" ht="24.75" customHeight="1">
      <c r="C9" s="111" t="s">
        <v>45</v>
      </c>
    </row>
    <row r="10" s="20" customFormat="1" ht="24.75" customHeight="1">
      <c r="C10" s="111" t="s">
        <v>46</v>
      </c>
    </row>
    <row r="11" s="20" customFormat="1" ht="24.75" customHeight="1">
      <c r="C11" s="111" t="s">
        <v>47</v>
      </c>
    </row>
    <row r="12" s="20" customFormat="1" ht="24.75" customHeight="1"/>
    <row r="13" s="20" customFormat="1" ht="24.75" customHeight="1"/>
    <row r="14" s="20" customFormat="1" ht="24.75" customHeight="1"/>
    <row r="15" s="20" customFormat="1" ht="24.75" customHeight="1"/>
    <row r="16" s="20" customFormat="1" ht="24.75" customHeight="1"/>
    <row r="17" s="20" customFormat="1" ht="24.75" customHeight="1"/>
    <row r="18" s="20" customFormat="1" ht="24.75" customHeight="1"/>
    <row r="19" s="20" customFormat="1" ht="24.75" customHeight="1"/>
    <row r="20" s="21" customFormat="1" ht="24.75" customHeight="1"/>
    <row r="21" s="20" customFormat="1" ht="24.75" customHeight="1"/>
    <row r="22" s="20" customFormat="1" ht="24.75" customHeight="1"/>
    <row r="23" s="20" customFormat="1" ht="24.75" customHeight="1"/>
    <row r="24" s="20" customFormat="1" ht="24.75" customHeight="1"/>
    <row r="25" s="20" customFormat="1" ht="24.75" customHeight="1"/>
    <row r="26" s="20" customFormat="1" ht="24.75" customHeight="1"/>
    <row r="27" s="20" customFormat="1" ht="24.75" customHeight="1"/>
    <row r="28" s="20" customFormat="1" ht="24.75" customHeight="1"/>
    <row r="29" s="20" customFormat="1" ht="24.75" customHeight="1"/>
    <row r="30" s="20" customFormat="1" ht="24.75" customHeight="1"/>
    <row r="31" s="20" customFormat="1" ht="24.75" customHeight="1"/>
    <row r="32" s="20" customFormat="1" ht="24.75" customHeight="1"/>
    <row r="33" s="20" customFormat="1" ht="24.75" customHeight="1"/>
    <row r="34" s="20" customFormat="1" ht="24.75" customHeight="1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9:22" ht="15">
      <c r="I115" s="24"/>
      <c r="V115" s="85"/>
    </row>
    <row r="116" spans="9:22" ht="15">
      <c r="I116" s="24"/>
      <c r="V116" s="85"/>
    </row>
    <row r="117" ht="15">
      <c r="V117" s="85"/>
    </row>
    <row r="118" ht="15">
      <c r="V118" s="85"/>
    </row>
    <row r="119" ht="15">
      <c r="V119" s="85"/>
    </row>
    <row r="120" ht="15">
      <c r="V120" s="85"/>
    </row>
    <row r="121" ht="15">
      <c r="V121" s="85"/>
    </row>
    <row r="122" ht="15">
      <c r="V122" s="85"/>
    </row>
    <row r="123" ht="15">
      <c r="V123" s="85"/>
    </row>
    <row r="124" ht="15">
      <c r="V124" s="85"/>
    </row>
    <row r="125" ht="15">
      <c r="V125" s="85"/>
    </row>
    <row r="126" ht="15">
      <c r="V126" s="85"/>
    </row>
    <row r="127" ht="15">
      <c r="V127" s="85"/>
    </row>
    <row r="128" ht="15">
      <c r="V128" s="85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8"/>
  <sheetViews>
    <sheetView zoomScale="80" zoomScaleNormal="80" zoomScaleSheetLayoutView="89" zoomScalePageLayoutView="0" workbookViewId="0" topLeftCell="A1">
      <selection activeCell="H22" sqref="H22"/>
    </sheetView>
  </sheetViews>
  <sheetFormatPr defaultColWidth="9.00390625" defaultRowHeight="12.75"/>
  <cols>
    <col min="1" max="1" width="5.625" style="25" customWidth="1"/>
    <col min="2" max="2" width="15.125" style="25" customWidth="1"/>
    <col min="3" max="3" width="28.1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1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51">
        <v>1</v>
      </c>
      <c r="B4" s="65"/>
      <c r="C4" s="67"/>
      <c r="D4" s="67"/>
      <c r="E4" s="74"/>
      <c r="F4" s="74"/>
      <c r="G4" s="74"/>
      <c r="H4" s="58">
        <f>(E4*0.1)+F4+G4</f>
        <v>0</v>
      </c>
      <c r="I4" s="77"/>
      <c r="J4" s="77"/>
      <c r="K4" s="55">
        <f>J4</f>
        <v>0</v>
      </c>
      <c r="L4" s="74"/>
      <c r="M4" s="74"/>
      <c r="N4" s="74"/>
      <c r="O4" s="74"/>
      <c r="P4" s="58">
        <f>L4+(M4*0.3)+(N4*0.5)+(O4*0.5)</f>
        <v>0</v>
      </c>
      <c r="Q4" s="74"/>
      <c r="R4" s="74"/>
      <c r="S4" s="74"/>
      <c r="T4" s="74"/>
      <c r="U4" s="31">
        <f>Q4+R4+S4+(T4*0.5)</f>
        <v>0</v>
      </c>
      <c r="V4" s="39">
        <f>H4+K4+P4+U4</f>
        <v>0</v>
      </c>
    </row>
    <row r="5" spans="1:22" s="20" customFormat="1" ht="25.5" customHeight="1">
      <c r="A5" s="19">
        <v>2</v>
      </c>
      <c r="B5" s="65"/>
      <c r="C5" s="67"/>
      <c r="D5" s="67"/>
      <c r="E5" s="74"/>
      <c r="F5" s="74"/>
      <c r="G5" s="74"/>
      <c r="H5" s="58">
        <f>(E5*0.1)+F5+G5</f>
        <v>0</v>
      </c>
      <c r="I5" s="74"/>
      <c r="J5" s="74"/>
      <c r="K5" s="55">
        <f>J5</f>
        <v>0</v>
      </c>
      <c r="L5" s="74"/>
      <c r="M5" s="74"/>
      <c r="N5" s="74"/>
      <c r="O5" s="74"/>
      <c r="P5" s="58">
        <f>L5+(M5*0.3)+(N5*0.5)+(O5*0.5)</f>
        <v>0</v>
      </c>
      <c r="Q5" s="74"/>
      <c r="R5" s="74"/>
      <c r="S5" s="74"/>
      <c r="T5" s="74"/>
      <c r="U5" s="31">
        <f>Q5+R5+S5+(T5*0.5)</f>
        <v>0</v>
      </c>
      <c r="V5" s="49">
        <f>H5+K5+P5+U5</f>
        <v>0</v>
      </c>
    </row>
    <row r="6" s="20" customFormat="1" ht="12.75"/>
    <row r="7" s="21" customFormat="1" ht="12.75"/>
    <row r="8" s="21" customFormat="1" ht="12.75"/>
    <row r="9" s="21" customFormat="1" ht="12.75"/>
    <row r="10" s="20" customFormat="1" ht="14.25" customHeight="1"/>
    <row r="11" s="20" customFormat="1" ht="12.75"/>
    <row r="12" s="20" customFormat="1" ht="12.75"/>
    <row r="13" s="20" customFormat="1" ht="12.75"/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1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9:22" ht="15">
      <c r="I115" s="24"/>
      <c r="V115" s="40"/>
    </row>
    <row r="116" spans="9:22" ht="15">
      <c r="I116" s="24"/>
      <c r="V116" s="40"/>
    </row>
    <row r="117" ht="15">
      <c r="V117" s="40"/>
    </row>
    <row r="118" ht="15">
      <c r="V118" s="40"/>
    </row>
    <row r="119" ht="15">
      <c r="V119" s="40"/>
    </row>
    <row r="120" ht="15">
      <c r="V120" s="40"/>
    </row>
    <row r="121" ht="15">
      <c r="V121" s="40"/>
    </row>
    <row r="122" ht="15">
      <c r="V122" s="40"/>
    </row>
    <row r="123" ht="15">
      <c r="V123" s="40"/>
    </row>
    <row r="124" ht="15">
      <c r="V124" s="40"/>
    </row>
    <row r="125" ht="15">
      <c r="V125" s="40"/>
    </row>
    <row r="126" ht="15">
      <c r="V126" s="40"/>
    </row>
    <row r="127" ht="15">
      <c r="V127" s="40"/>
    </row>
    <row r="128" ht="15">
      <c r="V128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8"/>
  <sheetViews>
    <sheetView zoomScale="80" zoomScaleNormal="80" zoomScaleSheetLayoutView="95" zoomScalePageLayoutView="0" workbookViewId="0" topLeftCell="A1">
      <selection activeCell="C9" sqref="C9:C11"/>
    </sheetView>
  </sheetViews>
  <sheetFormatPr defaultColWidth="9.00390625" defaultRowHeight="12.75"/>
  <cols>
    <col min="1" max="1" width="5.625" style="68" customWidth="1"/>
    <col min="2" max="2" width="14.00390625" style="25" customWidth="1"/>
    <col min="3" max="3" width="42.75390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109">
        <v>1</v>
      </c>
      <c r="B4" s="102">
        <v>4167</v>
      </c>
      <c r="C4" s="103" t="s">
        <v>34</v>
      </c>
      <c r="D4" s="103"/>
      <c r="E4" s="104">
        <v>6.3</v>
      </c>
      <c r="F4" s="104"/>
      <c r="G4" s="104"/>
      <c r="H4" s="105">
        <f>(E4*0.1)+F4+G4</f>
        <v>0.63</v>
      </c>
      <c r="I4" s="104">
        <v>28.62</v>
      </c>
      <c r="J4" s="104">
        <v>16.661</v>
      </c>
      <c r="K4" s="105">
        <f>J4</f>
        <v>16.661</v>
      </c>
      <c r="L4" s="104"/>
      <c r="M4" s="104"/>
      <c r="N4" s="104"/>
      <c r="O4" s="104"/>
      <c r="P4" s="105">
        <f>L4+(M4*0.3)+(N4*0.5)+(O4*0.5)</f>
        <v>0</v>
      </c>
      <c r="Q4" s="104">
        <v>1.5</v>
      </c>
      <c r="R4" s="104"/>
      <c r="S4" s="104"/>
      <c r="T4" s="104"/>
      <c r="U4" s="105">
        <f>SUM(Q4:T4)</f>
        <v>1.5</v>
      </c>
      <c r="V4" s="49">
        <f>H4+K4+P4+U4</f>
        <v>18.791</v>
      </c>
    </row>
    <row r="5" spans="1:22" s="50" customFormat="1" ht="24.75" customHeight="1">
      <c r="A5" s="70">
        <v>2</v>
      </c>
      <c r="B5" s="65">
        <v>4764</v>
      </c>
      <c r="C5" s="67" t="s">
        <v>34</v>
      </c>
      <c r="D5" s="67"/>
      <c r="E5" s="74">
        <v>8.16</v>
      </c>
      <c r="F5" s="74"/>
      <c r="G5" s="74"/>
      <c r="H5" s="58">
        <f>(E5*0.1)+F5+G5</f>
        <v>0.8160000000000001</v>
      </c>
      <c r="I5" s="74"/>
      <c r="J5" s="74"/>
      <c r="K5" s="55">
        <f>J5</f>
        <v>0</v>
      </c>
      <c r="L5" s="74"/>
      <c r="M5" s="74"/>
      <c r="N5" s="74"/>
      <c r="O5" s="74"/>
      <c r="P5" s="58">
        <f>L5+(M5*0.3)+(N5*0.5)+(O5*0.5)</f>
        <v>0</v>
      </c>
      <c r="Q5" s="74">
        <v>1.5</v>
      </c>
      <c r="R5" s="74"/>
      <c r="S5" s="74">
        <v>0.5</v>
      </c>
      <c r="T5" s="74"/>
      <c r="U5" s="55">
        <v>1.5</v>
      </c>
      <c r="V5" s="56">
        <f>H5+K5+P5+U5</f>
        <v>2.316</v>
      </c>
    </row>
    <row r="6" spans="1:22" s="50" customFormat="1" ht="162">
      <c r="A6" s="69">
        <v>3</v>
      </c>
      <c r="B6" s="65"/>
      <c r="C6" s="110" t="s">
        <v>25</v>
      </c>
      <c r="D6" s="67"/>
      <c r="E6" s="77"/>
      <c r="F6" s="77"/>
      <c r="G6" s="74"/>
      <c r="H6" s="58"/>
      <c r="I6" s="77"/>
      <c r="J6" s="77"/>
      <c r="K6" s="55"/>
      <c r="L6" s="77"/>
      <c r="M6" s="77"/>
      <c r="N6" s="77"/>
      <c r="O6" s="77"/>
      <c r="P6" s="58"/>
      <c r="Q6" s="77"/>
      <c r="R6" s="77"/>
      <c r="S6" s="77"/>
      <c r="T6" s="77"/>
      <c r="U6" s="31"/>
      <c r="V6" s="49"/>
    </row>
    <row r="7" s="52" customFormat="1" ht="24.75" customHeight="1"/>
    <row r="8" s="52" customFormat="1" ht="24.75" customHeight="1">
      <c r="C8" s="59" t="s">
        <v>44</v>
      </c>
    </row>
    <row r="9" s="52" customFormat="1" ht="24.75" customHeight="1">
      <c r="C9" s="111" t="s">
        <v>45</v>
      </c>
    </row>
    <row r="10" s="50" customFormat="1" ht="24.75" customHeight="1">
      <c r="C10" s="111" t="s">
        <v>46</v>
      </c>
    </row>
    <row r="11" s="50" customFormat="1" ht="24.75" customHeight="1">
      <c r="C11" s="111" t="s">
        <v>47</v>
      </c>
    </row>
    <row r="12" s="50" customFormat="1" ht="24.75" customHeight="1"/>
    <row r="13" s="50" customFormat="1" ht="24.75" customHeight="1"/>
    <row r="14" s="50" customFormat="1" ht="24.75" customHeight="1"/>
    <row r="15" s="50" customFormat="1" ht="24.75" customHeight="1"/>
    <row r="16" s="50" customFormat="1" ht="24.75" customHeight="1"/>
    <row r="17" s="50" customFormat="1" ht="24.75" customHeight="1"/>
    <row r="18" s="50" customFormat="1" ht="24.75" customHeight="1"/>
    <row r="19" s="50" customFormat="1" ht="24.75" customHeight="1"/>
    <row r="20" s="21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2:22" ht="18">
      <c r="B114" s="27"/>
      <c r="C114" s="27"/>
      <c r="I114" s="24"/>
      <c r="V114" s="40"/>
    </row>
    <row r="115" spans="9:22" ht="15">
      <c r="I115" s="24"/>
      <c r="V115" s="40"/>
    </row>
    <row r="116" spans="9:22" ht="15">
      <c r="I116" s="24"/>
      <c r="V116" s="40"/>
    </row>
    <row r="117" ht="15">
      <c r="V117" s="40"/>
    </row>
    <row r="118" ht="15">
      <c r="V118" s="40"/>
    </row>
    <row r="119" ht="15">
      <c r="V119" s="40"/>
    </row>
    <row r="120" ht="15">
      <c r="V120" s="40"/>
    </row>
    <row r="121" ht="15">
      <c r="V121" s="40"/>
    </row>
    <row r="122" ht="15">
      <c r="V122" s="40"/>
    </row>
    <row r="123" ht="15">
      <c r="V123" s="40"/>
    </row>
    <row r="124" ht="15">
      <c r="V124" s="40"/>
    </row>
    <row r="125" ht="15">
      <c r="V125" s="40"/>
    </row>
    <row r="126" ht="15">
      <c r="V126" s="40"/>
    </row>
    <row r="127" ht="15">
      <c r="V127" s="40"/>
    </row>
    <row r="128" ht="15">
      <c r="V128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="80" zoomScaleNormal="80" zoomScaleSheetLayoutView="87" zoomScalePageLayoutView="0" workbookViewId="0" topLeftCell="A7">
      <selection activeCell="C11" sqref="C11:C13"/>
    </sheetView>
  </sheetViews>
  <sheetFormatPr defaultColWidth="9.00390625" defaultRowHeight="12.75"/>
  <cols>
    <col min="1" max="1" width="5.625" style="68" customWidth="1"/>
    <col min="2" max="2" width="14.25390625" style="25" customWidth="1"/>
    <col min="3" max="3" width="45.00390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69">
        <v>1</v>
      </c>
      <c r="B4" s="65">
        <v>4763</v>
      </c>
      <c r="C4" s="67"/>
      <c r="D4" s="67" t="s">
        <v>31</v>
      </c>
      <c r="E4" s="74">
        <v>7</v>
      </c>
      <c r="F4" s="74"/>
      <c r="G4" s="74">
        <v>1</v>
      </c>
      <c r="H4" s="58">
        <f>(E4*0.1)+F4+G4</f>
        <v>1.7000000000000002</v>
      </c>
      <c r="I4" s="74">
        <v>55.06</v>
      </c>
      <c r="J4" s="74">
        <v>27.913999999999998</v>
      </c>
      <c r="K4" s="55">
        <f>J4</f>
        <v>27.913999999999998</v>
      </c>
      <c r="L4" s="74"/>
      <c r="M4" s="74">
        <v>1</v>
      </c>
      <c r="N4" s="74"/>
      <c r="O4" s="74"/>
      <c r="P4" s="58">
        <f>L4+(M4*0.3)+(N4*0.5)+(O4*0.5)</f>
        <v>0.3</v>
      </c>
      <c r="Q4" s="74"/>
      <c r="R4" s="74">
        <v>1</v>
      </c>
      <c r="S4" s="74"/>
      <c r="T4" s="74"/>
      <c r="U4" s="55">
        <f>SUM(Q4:T4)</f>
        <v>1</v>
      </c>
      <c r="V4" s="49">
        <f>H4+K4+P4+U4</f>
        <v>30.913999999999998</v>
      </c>
    </row>
    <row r="5" spans="1:22" s="50" customFormat="1" ht="24.75" customHeight="1">
      <c r="A5" s="107">
        <v>2</v>
      </c>
      <c r="B5" s="102">
        <v>3954</v>
      </c>
      <c r="C5" s="103" t="s">
        <v>31</v>
      </c>
      <c r="D5" s="103"/>
      <c r="E5" s="104">
        <v>6.53</v>
      </c>
      <c r="F5" s="104"/>
      <c r="G5" s="104"/>
      <c r="H5" s="105">
        <f>(E5*0.1)+F5+G5</f>
        <v>0.653</v>
      </c>
      <c r="I5" s="104">
        <v>3</v>
      </c>
      <c r="J5" s="104">
        <v>2.4</v>
      </c>
      <c r="K5" s="105">
        <f>J5</f>
        <v>2.4</v>
      </c>
      <c r="L5" s="104"/>
      <c r="M5" s="104"/>
      <c r="N5" s="104"/>
      <c r="O5" s="104"/>
      <c r="P5" s="105">
        <f>L5+(M5*0.3)+(N5*0.5)+(O5*0.5)</f>
        <v>0</v>
      </c>
      <c r="Q5" s="104">
        <v>1.5</v>
      </c>
      <c r="R5" s="104"/>
      <c r="S5" s="104"/>
      <c r="T5" s="104"/>
      <c r="U5" s="105">
        <f>SUM(Q5:T5)</f>
        <v>1.5</v>
      </c>
      <c r="V5" s="56">
        <f>H5+K5+P5+U5</f>
        <v>4.553</v>
      </c>
    </row>
    <row r="6" spans="1:22" s="50" customFormat="1" ht="24.75" customHeight="1">
      <c r="A6" s="69">
        <v>3</v>
      </c>
      <c r="B6" s="65">
        <v>4849</v>
      </c>
      <c r="C6" s="67" t="s">
        <v>31</v>
      </c>
      <c r="D6" s="67"/>
      <c r="E6" s="74">
        <v>6.69</v>
      </c>
      <c r="F6" s="74"/>
      <c r="G6" s="74">
        <v>1</v>
      </c>
      <c r="H6" s="58">
        <f>(E6*0.1)+F6+G6</f>
        <v>1.669</v>
      </c>
      <c r="I6" s="74"/>
      <c r="J6" s="74"/>
      <c r="K6" s="55">
        <f>J6</f>
        <v>0</v>
      </c>
      <c r="L6" s="74"/>
      <c r="M6" s="74"/>
      <c r="N6" s="74"/>
      <c r="O6" s="74"/>
      <c r="P6" s="58">
        <f>L6+(M6*0.3)+(N6*0.5)+(O6*0.5)</f>
        <v>0</v>
      </c>
      <c r="Q6" s="74">
        <v>1.5</v>
      </c>
      <c r="R6" s="74"/>
      <c r="S6" s="74"/>
      <c r="T6" s="74"/>
      <c r="U6" s="55">
        <f>SUM(Q6:T6)</f>
        <v>1.5</v>
      </c>
      <c r="V6" s="49">
        <f>H6+K6+P6+U6</f>
        <v>3.169</v>
      </c>
    </row>
    <row r="7" spans="1:22" s="52" customFormat="1" ht="24.75" customHeight="1">
      <c r="A7" s="70">
        <v>4</v>
      </c>
      <c r="B7" s="65">
        <v>4230</v>
      </c>
      <c r="C7" s="67" t="s">
        <v>31</v>
      </c>
      <c r="D7" s="67"/>
      <c r="E7" s="74">
        <v>6.82</v>
      </c>
      <c r="F7" s="74"/>
      <c r="G7" s="74"/>
      <c r="H7" s="58">
        <f>(E7*0.1)+F7+G7</f>
        <v>0.682</v>
      </c>
      <c r="I7" s="74"/>
      <c r="J7" s="74"/>
      <c r="K7" s="55">
        <f>J7</f>
        <v>0</v>
      </c>
      <c r="L7" s="74"/>
      <c r="M7" s="74"/>
      <c r="N7" s="74"/>
      <c r="O7" s="74"/>
      <c r="P7" s="58">
        <f>L7+(M7*0.3)+(N7*0.5)+(O7*0.5)</f>
        <v>0</v>
      </c>
      <c r="Q7" s="74">
        <v>1.5</v>
      </c>
      <c r="R7" s="74"/>
      <c r="S7" s="74"/>
      <c r="T7" s="74"/>
      <c r="U7" s="55">
        <f>SUM(Q7:T7)</f>
        <v>1.5</v>
      </c>
      <c r="V7" s="49">
        <f>H7+K7+P7+U7</f>
        <v>2.182</v>
      </c>
    </row>
    <row r="8" spans="1:22" s="52" customFormat="1" ht="141.75">
      <c r="A8" s="69">
        <v>5</v>
      </c>
      <c r="B8" s="65"/>
      <c r="C8" s="110" t="s">
        <v>25</v>
      </c>
      <c r="D8" s="67"/>
      <c r="E8" s="74"/>
      <c r="F8" s="74"/>
      <c r="G8" s="74"/>
      <c r="H8" s="58"/>
      <c r="I8" s="74"/>
      <c r="J8" s="74"/>
      <c r="K8" s="55"/>
      <c r="L8" s="74"/>
      <c r="M8" s="74"/>
      <c r="N8" s="74"/>
      <c r="O8" s="74"/>
      <c r="P8" s="58"/>
      <c r="Q8" s="74"/>
      <c r="R8" s="74"/>
      <c r="S8" s="74"/>
      <c r="T8" s="74"/>
      <c r="U8" s="55"/>
      <c r="V8" s="56"/>
    </row>
    <row r="9" s="52" customFormat="1" ht="24.75" customHeight="1"/>
    <row r="10" s="50" customFormat="1" ht="24.75" customHeight="1">
      <c r="C10" s="59" t="s">
        <v>44</v>
      </c>
    </row>
    <row r="11" s="50" customFormat="1" ht="24.75" customHeight="1">
      <c r="C11" s="111" t="s">
        <v>45</v>
      </c>
    </row>
    <row r="12" s="20" customFormat="1" ht="28.5">
      <c r="C12" s="111" t="s">
        <v>46</v>
      </c>
    </row>
    <row r="13" s="20" customFormat="1" ht="14.25">
      <c r="C13" s="111" t="s">
        <v>47</v>
      </c>
    </row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1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ht="15">
      <c r="V128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="80" zoomScaleNormal="80" zoomScaleSheetLayoutView="89" zoomScalePageLayoutView="0" workbookViewId="0" topLeftCell="A4">
      <selection activeCell="C9" sqref="C9:C11"/>
    </sheetView>
  </sheetViews>
  <sheetFormatPr defaultColWidth="9.00390625" defaultRowHeight="12.75"/>
  <cols>
    <col min="1" max="1" width="5.625" style="68" customWidth="1"/>
    <col min="2" max="2" width="14.25390625" style="25" bestFit="1" customWidth="1"/>
    <col min="3" max="3" width="44.00390625" style="26" customWidth="1"/>
    <col min="4" max="4" width="26.125" style="26" customWidth="1"/>
    <col min="5" max="5" width="11.375" style="6" customWidth="1"/>
    <col min="6" max="7" width="12.375" style="7" customWidth="1"/>
    <col min="8" max="8" width="12.25390625" style="33" customWidth="1"/>
    <col min="9" max="9" width="14.125" style="23" customWidth="1"/>
    <col min="10" max="10" width="13.00390625" style="23" customWidth="1"/>
    <col min="11" max="11" width="11.625" style="32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35" customWidth="1"/>
    <col min="17" max="18" width="10.25390625" style="7" customWidth="1"/>
    <col min="19" max="19" width="13.00390625" style="7" customWidth="1"/>
    <col min="20" max="20" width="13.375" style="7" customWidth="1"/>
    <col min="21" max="21" width="11.375" style="33" customWidth="1"/>
    <col min="22" max="22" width="13.75390625" style="37" customWidth="1"/>
    <col min="23" max="16384" width="9.125" style="10" customWidth="1"/>
  </cols>
  <sheetData>
    <row r="1" spans="1:11" ht="37.5" customHeight="1" thickBot="1">
      <c r="A1" s="61"/>
      <c r="B1" s="61"/>
      <c r="C1" s="4"/>
      <c r="D1" s="5"/>
      <c r="I1" s="8"/>
      <c r="J1" s="9" t="s">
        <v>32</v>
      </c>
      <c r="K1" s="28"/>
    </row>
    <row r="2" spans="1:22" s="13" customFormat="1" ht="25.5" customHeight="1" thickBot="1">
      <c r="A2" s="12" t="s">
        <v>0</v>
      </c>
      <c r="B2" s="62"/>
      <c r="C2" s="115" t="s">
        <v>3</v>
      </c>
      <c r="D2" s="116"/>
      <c r="E2" s="117" t="s">
        <v>7</v>
      </c>
      <c r="F2" s="113"/>
      <c r="G2" s="113"/>
      <c r="H2" s="114"/>
      <c r="I2" s="118" t="s">
        <v>9</v>
      </c>
      <c r="J2" s="119"/>
      <c r="K2" s="29"/>
      <c r="L2" s="120" t="s">
        <v>10</v>
      </c>
      <c r="M2" s="121"/>
      <c r="N2" s="121"/>
      <c r="O2" s="121"/>
      <c r="P2" s="122"/>
      <c r="Q2" s="112" t="s">
        <v>8</v>
      </c>
      <c r="R2" s="113"/>
      <c r="S2" s="113"/>
      <c r="T2" s="113"/>
      <c r="U2" s="114"/>
      <c r="V2" s="37"/>
    </row>
    <row r="3" spans="1:22" s="18" customFormat="1" ht="57" customHeight="1">
      <c r="A3" s="14"/>
      <c r="B3" s="63" t="s">
        <v>23</v>
      </c>
      <c r="C3" s="15" t="s">
        <v>4</v>
      </c>
      <c r="D3" s="15" t="s">
        <v>5</v>
      </c>
      <c r="E3" s="16" t="s">
        <v>1</v>
      </c>
      <c r="F3" s="1" t="s">
        <v>14</v>
      </c>
      <c r="G3" s="1" t="s">
        <v>13</v>
      </c>
      <c r="H3" s="34" t="s">
        <v>2</v>
      </c>
      <c r="I3" s="3" t="s">
        <v>15</v>
      </c>
      <c r="J3" s="3" t="s">
        <v>16</v>
      </c>
      <c r="K3" s="30" t="s">
        <v>2</v>
      </c>
      <c r="L3" s="17" t="s">
        <v>11</v>
      </c>
      <c r="M3" s="2" t="s">
        <v>17</v>
      </c>
      <c r="N3" s="2" t="s">
        <v>12</v>
      </c>
      <c r="O3" s="2" t="s">
        <v>18</v>
      </c>
      <c r="P3" s="36" t="s">
        <v>2</v>
      </c>
      <c r="Q3" s="1" t="s">
        <v>20</v>
      </c>
      <c r="R3" s="1" t="s">
        <v>21</v>
      </c>
      <c r="S3" s="1" t="s">
        <v>22</v>
      </c>
      <c r="T3" s="1" t="s">
        <v>19</v>
      </c>
      <c r="U3" s="34" t="s">
        <v>2</v>
      </c>
      <c r="V3" s="38" t="s">
        <v>2</v>
      </c>
    </row>
    <row r="4" spans="1:22" s="54" customFormat="1" ht="24.75" customHeight="1">
      <c r="A4" s="109">
        <v>1</v>
      </c>
      <c r="B4" s="102">
        <v>4361</v>
      </c>
      <c r="C4" s="103" t="s">
        <v>36</v>
      </c>
      <c r="D4" s="103"/>
      <c r="E4" s="104">
        <v>7.69</v>
      </c>
      <c r="F4" s="104"/>
      <c r="G4" s="104"/>
      <c r="H4" s="105">
        <f>(E4*0.1)+F4+G4</f>
        <v>0.7690000000000001</v>
      </c>
      <c r="I4" s="104">
        <v>18.22</v>
      </c>
      <c r="J4" s="104">
        <v>11.652000000000001</v>
      </c>
      <c r="K4" s="105">
        <f>J4</f>
        <v>11.652000000000001</v>
      </c>
      <c r="L4" s="104"/>
      <c r="M4" s="104">
        <v>1</v>
      </c>
      <c r="N4" s="104"/>
      <c r="O4" s="104"/>
      <c r="P4" s="105">
        <f>L4+(M4*0.3)+(N4*0.5)+(O4*0.5)</f>
        <v>0.3</v>
      </c>
      <c r="Q4" s="104">
        <v>1.5</v>
      </c>
      <c r="R4" s="104"/>
      <c r="S4" s="104"/>
      <c r="T4" s="104"/>
      <c r="U4" s="105">
        <f>SUM(Q4:T4)</f>
        <v>1.5</v>
      </c>
      <c r="V4" s="49">
        <f>H4+K4+P4+U4</f>
        <v>14.221000000000002</v>
      </c>
    </row>
    <row r="5" spans="1:22" s="50" customFormat="1" ht="24.75" customHeight="1">
      <c r="A5" s="70">
        <v>2</v>
      </c>
      <c r="B5" s="65">
        <v>4765</v>
      </c>
      <c r="C5" s="67" t="s">
        <v>36</v>
      </c>
      <c r="D5" s="67"/>
      <c r="E5" s="74">
        <v>7.5</v>
      </c>
      <c r="F5" s="74"/>
      <c r="G5" s="74">
        <v>1</v>
      </c>
      <c r="H5" s="58">
        <f>(E5*0.1)+F5+G5</f>
        <v>1.75</v>
      </c>
      <c r="I5" s="74"/>
      <c r="J5" s="74"/>
      <c r="K5" s="55">
        <f>J5</f>
        <v>0</v>
      </c>
      <c r="L5" s="74"/>
      <c r="M5" s="74"/>
      <c r="N5" s="74"/>
      <c r="O5" s="74"/>
      <c r="P5" s="58">
        <f>L5+(M5*0.3)+(N5*0.5)+(O5*0.5)</f>
        <v>0</v>
      </c>
      <c r="Q5" s="74">
        <v>1.5</v>
      </c>
      <c r="R5" s="74"/>
      <c r="S5" s="74"/>
      <c r="T5" s="74"/>
      <c r="U5" s="55">
        <f>SUM(Q5:T5)</f>
        <v>1.5</v>
      </c>
      <c r="V5" s="49">
        <f>H5+K5+P5+U5</f>
        <v>3.25</v>
      </c>
    </row>
    <row r="6" spans="1:22" s="50" customFormat="1" ht="162">
      <c r="A6" s="69">
        <v>3</v>
      </c>
      <c r="B6" s="65"/>
      <c r="C6" s="110" t="s">
        <v>25</v>
      </c>
      <c r="D6" s="67"/>
      <c r="E6" s="74"/>
      <c r="F6" s="74"/>
      <c r="G6" s="74"/>
      <c r="H6" s="58"/>
      <c r="I6" s="77"/>
      <c r="J6" s="77"/>
      <c r="K6" s="55"/>
      <c r="L6" s="74"/>
      <c r="M6" s="74"/>
      <c r="N6" s="74"/>
      <c r="O6" s="74"/>
      <c r="P6" s="58"/>
      <c r="Q6" s="74"/>
      <c r="R6" s="74"/>
      <c r="S6" s="74"/>
      <c r="T6" s="74"/>
      <c r="U6" s="55"/>
      <c r="V6" s="56"/>
    </row>
    <row r="7" s="52" customFormat="1" ht="24.75" customHeight="1"/>
    <row r="8" s="52" customFormat="1" ht="24.75" customHeight="1">
      <c r="C8" s="59" t="s">
        <v>44</v>
      </c>
    </row>
    <row r="9" s="52" customFormat="1" ht="24.75" customHeight="1">
      <c r="C9" s="111" t="s">
        <v>45</v>
      </c>
    </row>
    <row r="10" s="50" customFormat="1" ht="24.75" customHeight="1">
      <c r="C10" s="111" t="s">
        <v>46</v>
      </c>
    </row>
    <row r="11" s="50" customFormat="1" ht="24.75" customHeight="1">
      <c r="C11" s="111" t="s">
        <v>47</v>
      </c>
    </row>
    <row r="12" s="50" customFormat="1" ht="24.75" customHeight="1"/>
    <row r="13" s="50" customFormat="1" ht="24.75" customHeight="1"/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1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6.5" customHeight="1"/>
    <row r="55" s="20" customFormat="1" ht="15.75" customHeight="1"/>
    <row r="56" s="20" customFormat="1" ht="12.75"/>
    <row r="57" s="20" customFormat="1" ht="12.75"/>
    <row r="58" s="20" customFormat="1" ht="12.75"/>
    <row r="59" s="20" customFormat="1" ht="15" customHeight="1"/>
    <row r="60" s="20" customFormat="1" ht="15" customHeight="1"/>
    <row r="61" s="20" customFormat="1" ht="12.75"/>
    <row r="62" s="20" customFormat="1" ht="12.75"/>
    <row r="63" s="20" customFormat="1" ht="15" customHeight="1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10" customFormat="1" ht="12.75"/>
    <row r="79" s="20" customFormat="1" ht="12.75"/>
    <row r="80" s="10" customFormat="1" ht="12.75"/>
    <row r="81" s="10" customFormat="1" ht="12.75"/>
    <row r="82" s="10" customFormat="1" ht="15.75" customHeight="1"/>
    <row r="83" s="20" customFormat="1" ht="12.75"/>
    <row r="84" s="20" customFormat="1" ht="12.75"/>
    <row r="85" s="20" customFormat="1" ht="12.75"/>
    <row r="86" s="10" customFormat="1" ht="12.75"/>
    <row r="87" s="10" customFormat="1" ht="12.75"/>
    <row r="88" s="20" customFormat="1" ht="15" customHeight="1"/>
    <row r="89" s="20" customFormat="1" ht="15" customHeight="1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1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4.25" customHeight="1"/>
    <row r="112" s="22" customFormat="1" ht="303" customHeight="1"/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2:22" ht="18">
      <c r="B114" s="27"/>
      <c r="C114" s="27"/>
      <c r="I114" s="24"/>
      <c r="V114" s="40"/>
    </row>
    <row r="115" spans="9:22" ht="15">
      <c r="I115" s="24"/>
      <c r="V115" s="40"/>
    </row>
    <row r="116" spans="9:22" ht="15">
      <c r="I116" s="24"/>
      <c r="V116" s="40"/>
    </row>
    <row r="117" ht="15">
      <c r="V117" s="40"/>
    </row>
    <row r="118" ht="15">
      <c r="V118" s="40"/>
    </row>
    <row r="119" ht="15">
      <c r="V119" s="40"/>
    </row>
    <row r="120" ht="15">
      <c r="V120" s="40"/>
    </row>
    <row r="121" ht="15">
      <c r="V121" s="40"/>
    </row>
    <row r="122" ht="15">
      <c r="V122" s="40"/>
    </row>
    <row r="123" ht="15">
      <c r="V123" s="40"/>
    </row>
    <row r="124" ht="15">
      <c r="V124" s="40"/>
    </row>
    <row r="125" ht="15">
      <c r="V125" s="40"/>
    </row>
    <row r="126" ht="15">
      <c r="V126" s="40"/>
    </row>
    <row r="127" ht="15">
      <c r="V127" s="40"/>
    </row>
    <row r="128" ht="15">
      <c r="V128" s="40"/>
    </row>
  </sheetData>
  <sheetProtection/>
  <mergeCells count="5">
    <mergeCell ref="C2:D2"/>
    <mergeCell ref="E2:H2"/>
    <mergeCell ref="I2:J2"/>
    <mergeCell ref="L2:P2"/>
    <mergeCell ref="Q2:U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</dc:creator>
  <cp:keywords/>
  <dc:description/>
  <cp:lastModifiedBy>ΑΛΕΞΙΟΥ ΧΑΡΙΛΑΟΣ</cp:lastModifiedBy>
  <cp:lastPrinted>2023-01-12T07:25:19Z</cp:lastPrinted>
  <dcterms:created xsi:type="dcterms:W3CDTF">2011-11-23T11:15:04Z</dcterms:created>
  <dcterms:modified xsi:type="dcterms:W3CDTF">2024-03-20T11:03:41Z</dcterms:modified>
  <cp:category/>
  <cp:version/>
  <cp:contentType/>
  <cp:contentStatus/>
</cp:coreProperties>
</file>